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80" windowHeight="8070" activeTab="1"/>
  </bookViews>
  <sheets>
    <sheet name="Nodrosinajums" sheetId="1" r:id="rId1"/>
    <sheet name="Pakalpoj-sn" sheetId="2" r:id="rId2"/>
    <sheet name="U-K-apjomi" sheetId="3" r:id="rId3"/>
    <sheet name="Kvalitate" sheetId="4" r:id="rId4"/>
    <sheet name="Infrastrukt" sheetId="5" r:id="rId5"/>
    <sheet name="Kontaktpersonas" sheetId="6" r:id="rId6"/>
  </sheets>
  <calcPr calcId="125725"/>
</workbook>
</file>

<file path=xl/calcChain.xml><?xml version="1.0" encoding="utf-8"?>
<calcChain xmlns="http://schemas.openxmlformats.org/spreadsheetml/2006/main">
  <c r="H6" i="4"/>
  <c r="J18" i="3"/>
  <c r="L18"/>
  <c r="M6" i="1"/>
  <c r="K6"/>
  <c r="I6"/>
  <c r="G6"/>
  <c r="L6"/>
  <c r="I6" i="2"/>
  <c r="H6"/>
  <c r="C7" i="4"/>
  <c r="I7" i="2"/>
  <c r="B7" i="6"/>
  <c r="B6"/>
  <c r="B5"/>
  <c r="L55" i="3"/>
  <c r="L54"/>
  <c r="L53"/>
  <c r="K54"/>
  <c r="K53"/>
  <c r="K55"/>
  <c r="I54"/>
  <c r="I53"/>
  <c r="L45"/>
  <c r="L44"/>
  <c r="K44"/>
  <c r="K45"/>
  <c r="F45"/>
  <c r="I8" i="2"/>
  <c r="C8"/>
  <c r="L10" i="1"/>
  <c r="G45" i="3" l="1"/>
  <c r="E10" i="1"/>
  <c r="I10" s="1"/>
  <c r="M10" l="1"/>
  <c r="E18" i="3"/>
  <c r="L9"/>
  <c r="K9"/>
  <c r="H6" i="1"/>
  <c r="K18" i="3" l="1"/>
  <c r="H18"/>
  <c r="F44"/>
  <c r="G44" s="1"/>
  <c r="I44"/>
  <c r="I45"/>
  <c r="E44"/>
  <c r="E45"/>
  <c r="B39"/>
  <c r="A2" i="4"/>
  <c r="A2" i="5" s="1"/>
  <c r="B3" i="3"/>
  <c r="G10" i="1"/>
  <c r="A2" i="3"/>
  <c r="B8" i="4"/>
  <c r="B8" i="5" s="1"/>
  <c r="B7" i="4"/>
  <c r="B7" i="5" s="1"/>
  <c r="B6" i="4"/>
  <c r="B6" i="5" s="1"/>
  <c r="I15" i="3"/>
  <c r="B1"/>
  <c r="B8" i="2"/>
  <c r="B7"/>
  <c r="B6"/>
  <c r="B27" i="1"/>
  <c r="B26"/>
  <c r="B25"/>
  <c r="C6" i="2"/>
  <c r="F18" i="3" l="1"/>
  <c r="G18" s="1"/>
  <c r="I18"/>
  <c r="I55"/>
  <c r="B2" l="1"/>
  <c r="E9"/>
  <c r="A2" i="2"/>
  <c r="K10" i="1" l="1"/>
  <c r="I9" i="3"/>
  <c r="F9"/>
  <c r="G9" s="1"/>
</calcChain>
</file>

<file path=xl/sharedStrings.xml><?xml version="1.0" encoding="utf-8"?>
<sst xmlns="http://schemas.openxmlformats.org/spreadsheetml/2006/main" count="211" uniqueCount="110">
  <si>
    <t>Nr.p.k.</t>
  </si>
  <si>
    <t>Apdzīvotās vietas nosaukums</t>
  </si>
  <si>
    <t>Iedzīvotāju skaits</t>
  </si>
  <si>
    <t>Ūdensapgādes pakalpojumu nodrošinājums iedzīvotājiem</t>
  </si>
  <si>
    <t>Esošā situācija</t>
  </si>
  <si>
    <t>Plānotais nodrošinājums 2015.g.</t>
  </si>
  <si>
    <t>skaits</t>
  </si>
  <si>
    <t>%</t>
  </si>
  <si>
    <t>Kanalizācijas pakalpojumu nodrošinājums iedzīvotājiem</t>
  </si>
  <si>
    <t>Ūdenssaimniecības pakalpojumu sniedzējs (SPS)</t>
  </si>
  <si>
    <t>Ūdensapgāde</t>
  </si>
  <si>
    <t>Kanalizācija</t>
  </si>
  <si>
    <t>SPS raksturojums</t>
  </si>
  <si>
    <t>Juridiskais statuss</t>
  </si>
  <si>
    <t>Pamatlīdzekļu piederība</t>
  </si>
  <si>
    <t>Gads</t>
  </si>
  <si>
    <t>Iegūtā ūdens daudzums</t>
  </si>
  <si>
    <t>m3/gadā</t>
  </si>
  <si>
    <t>m3/dnn</t>
  </si>
  <si>
    <t>Piegādātā ūdens daudzums, m3/gadā</t>
  </si>
  <si>
    <t>iedzīvotājiem</t>
  </si>
  <si>
    <t>Kopā</t>
  </si>
  <si>
    <t>Ūdens zudumi</t>
  </si>
  <si>
    <t>l/dnn/cilv.</t>
  </si>
  <si>
    <t>Infiltrācija</t>
  </si>
  <si>
    <t>Uz NAI novadīto notekūdeņu daudzums</t>
  </si>
  <si>
    <t>No lietotājiem savāktais notekūdeņu daudzums, m3/gadā</t>
  </si>
  <si>
    <t>no iedzīvotājiem</t>
  </si>
  <si>
    <t>nd</t>
  </si>
  <si>
    <t>VARAM dati (ciemā)</t>
  </si>
  <si>
    <t>2011.g. dati (ciemā)</t>
  </si>
  <si>
    <t>pakalpo-jumu zonā</t>
  </si>
  <si>
    <t>Ūdensapgādes un kanalizācijas pakalpojumu nodrošinājums</t>
  </si>
  <si>
    <t>Ūdenssaimniecības pakalpojumu sniedzēji</t>
  </si>
  <si>
    <t>Pamatojums</t>
  </si>
  <si>
    <t>Ūdensapgādes un kanalizācijas pakalpojumu daudzums</t>
  </si>
  <si>
    <t>Ūdensaimniecības pakalpojumu nodrošinājums iestādēm un uzņēmumiem</t>
  </si>
  <si>
    <t>Iestāžu skaits</t>
  </si>
  <si>
    <t>Norēķinās pēc skaitītāju datiem, %</t>
  </si>
  <si>
    <t>Iestādes</t>
  </si>
  <si>
    <t>Uz NAI novadīto notekūdeņu daudzums, U2 dati</t>
  </si>
  <si>
    <t xml:space="preserve">iestādēm un uzņēmumiem </t>
  </si>
  <si>
    <t>no iestādēm un uzņēmumiem</t>
  </si>
  <si>
    <t>iestādēm un uzņēmumiem</t>
  </si>
  <si>
    <t>Iedzī-votāji</t>
  </si>
  <si>
    <t>Uzņē-mumi</t>
  </si>
  <si>
    <t>U,K</t>
  </si>
  <si>
    <t>Uzņē-mumu skaits</t>
  </si>
  <si>
    <t>TUME</t>
  </si>
  <si>
    <t>Dzeramā ūdens kvalitāte</t>
  </si>
  <si>
    <t>Urbumos</t>
  </si>
  <si>
    <t>USS</t>
  </si>
  <si>
    <t>Pie lietotāja</t>
  </si>
  <si>
    <t>Kvalitāte izplūdē</t>
  </si>
  <si>
    <t>Izplūdes vieta</t>
  </si>
  <si>
    <t xml:space="preserve">Rīcība ar dūņām  </t>
  </si>
  <si>
    <t>Pakalpojumu kvalitāte</t>
  </si>
  <si>
    <t>Notekūdeņu un dūņu apsaimniekošanas kvalitāte</t>
  </si>
  <si>
    <t>ŪDENSSAIMNIECĪBAS INFRASTRUKTŪRA</t>
  </si>
  <si>
    <t>Ūdensapgādes infrastruktūra</t>
  </si>
  <si>
    <t>Kanalizācijas infrastruktūra</t>
  </si>
  <si>
    <t>Urbumi</t>
  </si>
  <si>
    <t>Tīkli</t>
  </si>
  <si>
    <t>NAI</t>
  </si>
  <si>
    <t>KSS</t>
  </si>
  <si>
    <t>Plānotie pasākumi</t>
  </si>
  <si>
    <t>Kontaktpersona</t>
  </si>
  <si>
    <t>-</t>
  </si>
  <si>
    <t>Talsu novads</t>
  </si>
  <si>
    <t>Vandzene</t>
  </si>
  <si>
    <t>Zvirgzdi</t>
  </si>
  <si>
    <t>Ķūļciems</t>
  </si>
  <si>
    <t>Talsu novada pašvaldības Ķūļciema pagasta pārvalde</t>
  </si>
  <si>
    <t>Pašvaldības iestāde</t>
  </si>
  <si>
    <t>Pašvaldības lēmums</t>
  </si>
  <si>
    <t>Talsu novada pašvaldībai</t>
  </si>
  <si>
    <t>Dati UK bilancei nav ticami, notekūdeņu daudzums lielāks par piegādātā ūdens daudzumu, rēķinot uz 1 cilvēku.</t>
  </si>
  <si>
    <t>Atbilst normat.prasībām</t>
  </si>
  <si>
    <t>Novadgrāvis, kas ietek Engures ezerā.</t>
  </si>
  <si>
    <t>Izved uz kompostēšanas laukumu</t>
  </si>
  <si>
    <t>Fe=1,38 mg/l</t>
  </si>
  <si>
    <t>USS nav</t>
  </si>
  <si>
    <t>Fe=1,92 mg/l</t>
  </si>
  <si>
    <t>NAI, Q=50 m3/dnn, tehn.stāvoklis apmierinošs.</t>
  </si>
  <si>
    <t>L=870 m, d=150, 200 un 250 mm, tehn.stāvoklis neapmierinošs.</t>
  </si>
  <si>
    <t>Respondents norādījis, ka ir 20 m garš spievdads (tehn.stāvoklis slikts), bet KSS esamība nav minēta.</t>
  </si>
  <si>
    <t>L=2,15 km, ķeta, tērauda un polietilēna, d=25, 32, 40, 50, 60, 100 un 200 mm, tehn.stāvoklis neapmierinošs.</t>
  </si>
  <si>
    <t>1 artēziskais urbums, tehn.stāvoklis slikts</t>
  </si>
  <si>
    <t>USS nav. Spiedienu nodrošina ūdenstornis, kura tehn.stāvoklis ir slikts.</t>
  </si>
  <si>
    <t>Jauna urbuma izbūve un esošā urbuma tamponēšana. USS izbūve un hidrofora uzstādīšana. Ūdensapgādes tīklu rekonstrukcija un paplašināšana. Kanalizācijas tīklu rekonstrukcija un paplašināšana. NAI rekonstrukcija. Ūdenstorņa demontāža.</t>
  </si>
  <si>
    <t>Talsu novadā Zvirgzdu ciemam un Paugurciemam ir apvienota/kopīga ūdensapgādes sistēma, kuras pakalpojumi pieejami abu ciemu savstarpējai robežai pieguļošajā apbūvē. Centralizētā kanalizācijas sistēma ir tikai Zvirgzdu ciema pusē. No U,K infrastruktūras attīstības viedokļa vērtējama ir pakalpojumu zona, kuru veido Zvirgzdu ciema un Paugurciema konpaktās apbūves teritorijas. Par lietotāju skaitu respondents nav sniedzis datus, jo uzskaite pakalpojumu sniedzēja rīcībā ir kopā par Zvirgzdiem un Paugurciemu, Zvirgzdu ciems atsevišķi nav izdalīts.</t>
  </si>
  <si>
    <t>Pašvaldības komercdsabiedrība</t>
  </si>
  <si>
    <t>Regulatora licence, apstiprināti tarifi un līgums ar pašvaldību.</t>
  </si>
  <si>
    <t>Maksājumu iekasēšana</t>
  </si>
  <si>
    <t>SIA "Talsu ūdens"</t>
  </si>
  <si>
    <t>Pēc respondenta sniegtajiem datiem un kartogrāfiskā materiāla redzams, ka Zvirgzdos un Paugurciemā nepieciešama ūdensapgādes un kanalizācijas tīklu paplašināšana, bet Talsu novada attīstības programmā tuvākajos gados investīciju projektu realizācija minētajos ciemos nav plānota.</t>
  </si>
  <si>
    <t>Zvirgzdu ciemā veikti būtiski uzlabojumi ūdenssaimniecības infrastruktūrā ES KF līdzfinansētā projekta "Ūdenssaimniecības pakalpojumu attīstība Talsos" ietvaros.</t>
  </si>
  <si>
    <t>Vandzenes pagasta komunālās saimniecības KS "Centrs"</t>
  </si>
  <si>
    <t>Kooperatīvā sabiedrība</t>
  </si>
  <si>
    <t>B kategorijas piesārņojošas darbības atļauja nr. VE 09 IB 0004</t>
  </si>
  <si>
    <t>Škēdes upe</t>
  </si>
  <si>
    <t>1 artēziskais urbums</t>
  </si>
  <si>
    <t>UK bilance sastādīta, izmantojot U2 atskaites datus.</t>
  </si>
  <si>
    <t>Informācija iegūta no B kateg.piesārņojošas darbības atļaujas, U2 atskaites un Talsu novada Attīstības programmas.</t>
  </si>
  <si>
    <t>L=2,31 km, par tehn.stāvokli nd</t>
  </si>
  <si>
    <t>L=2,92 km, par tehn.stāvokli nd</t>
  </si>
  <si>
    <t>NAI BIO-200</t>
  </si>
  <si>
    <t>3 KSS un 0,32 km spiedvadi, par tehn.stāvokli nd</t>
  </si>
  <si>
    <t>SIA "Talsu ūdens" UK struktūrvienības vadītājs Uldis Vērdiņš, tel. 29460392, e-pasts uldis.verdins@talsuudens.lv</t>
  </si>
  <si>
    <t>Ķūļciema pagasta pārvaldes vadītājs P.Bekmanis, Komunālās saimniecības speciāliste Sandra Bergmane, tel. 26159950</t>
  </si>
</sst>
</file>

<file path=xl/styles.xml><?xml version="1.0" encoding="utf-8"?>
<styleSheet xmlns="http://schemas.openxmlformats.org/spreadsheetml/2006/main">
  <numFmts count="2">
    <numFmt numFmtId="164" formatCode="0.0%"/>
    <numFmt numFmtId="165" formatCode="0.0"/>
  </numFmts>
  <fonts count="15">
    <font>
      <sz val="11"/>
      <color theme="1"/>
      <name val="Calibri"/>
      <family val="2"/>
      <charset val="186"/>
      <scheme val="minor"/>
    </font>
    <font>
      <sz val="11"/>
      <color theme="1"/>
      <name val="Times New Roman"/>
      <family val="1"/>
      <charset val="186"/>
    </font>
    <font>
      <sz val="12"/>
      <color theme="1"/>
      <name val="Times New Roman"/>
      <family val="1"/>
      <charset val="186"/>
    </font>
    <font>
      <b/>
      <sz val="12"/>
      <color theme="1"/>
      <name val="Times New Roman"/>
      <family val="1"/>
      <charset val="186"/>
    </font>
    <font>
      <b/>
      <sz val="14"/>
      <color theme="1"/>
      <name val="Times New Roman"/>
      <family val="1"/>
      <charset val="186"/>
    </font>
    <font>
      <b/>
      <sz val="12"/>
      <color theme="1"/>
      <name val="Calibri"/>
      <family val="2"/>
      <charset val="186"/>
      <scheme val="minor"/>
    </font>
    <font>
      <i/>
      <sz val="12"/>
      <color theme="1"/>
      <name val="Times New Roman"/>
      <family val="1"/>
      <charset val="186"/>
    </font>
    <font>
      <b/>
      <i/>
      <sz val="12"/>
      <color theme="1"/>
      <name val="Times New Roman"/>
      <family val="1"/>
      <charset val="186"/>
    </font>
    <font>
      <i/>
      <sz val="11"/>
      <color theme="1"/>
      <name val="Calibri"/>
      <family val="2"/>
      <charset val="186"/>
      <scheme val="minor"/>
    </font>
    <font>
      <sz val="12"/>
      <name val="Times New Roman"/>
      <family val="1"/>
      <charset val="186"/>
    </font>
    <font>
      <sz val="11"/>
      <color theme="1"/>
      <name val="Calibri"/>
      <family val="2"/>
      <charset val="186"/>
      <scheme val="minor"/>
    </font>
    <font>
      <sz val="14"/>
      <color theme="1"/>
      <name val="Times New Roman"/>
      <family val="1"/>
      <charset val="186"/>
    </font>
    <font>
      <sz val="10"/>
      <name val="Arial"/>
      <family val="2"/>
      <charset val="186"/>
    </font>
    <font>
      <i/>
      <sz val="12"/>
      <name val="Times New Roman"/>
      <family val="1"/>
      <charset val="186"/>
    </font>
    <font>
      <sz val="12"/>
      <name val="Calibri"/>
      <family val="2"/>
      <charset val="186"/>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diagonal/>
    </border>
    <border>
      <left/>
      <right style="thin">
        <color auto="1"/>
      </right>
      <top/>
      <bottom/>
      <diagonal/>
    </border>
  </borders>
  <cellStyleXfs count="3">
    <xf numFmtId="0" fontId="0" fillId="0" borderId="0"/>
    <xf numFmtId="9" fontId="10" fillId="0" borderId="0" applyFont="0" applyFill="0" applyBorder="0" applyAlignment="0" applyProtection="0"/>
    <xf numFmtId="0" fontId="12" fillId="0" borderId="0"/>
  </cellStyleXfs>
  <cellXfs count="212">
    <xf numFmtId="0" fontId="0" fillId="0" borderId="0" xfId="0"/>
    <xf numFmtId="0" fontId="4" fillId="0" borderId="0" xfId="0" applyFont="1" applyFill="1"/>
    <xf numFmtId="0" fontId="1" fillId="0" borderId="0" xfId="0" applyFont="1" applyFill="1" applyAlignment="1">
      <alignment horizontal="center"/>
    </xf>
    <xf numFmtId="0" fontId="1" fillId="0" borderId="0" xfId="0" applyFont="1" applyFill="1"/>
    <xf numFmtId="0" fontId="3" fillId="0" borderId="0" xfId="0" applyFont="1" applyFill="1"/>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center" vertical="center" wrapText="1"/>
    </xf>
    <xf numFmtId="0" fontId="2" fillId="0" borderId="0" xfId="0" applyFont="1" applyFill="1" applyAlignment="1">
      <alignment vertical="top" wrapText="1"/>
    </xf>
    <xf numFmtId="0" fontId="4" fillId="0" borderId="0" xfId="0" applyFont="1" applyFill="1" applyAlignment="1">
      <alignment vertical="top"/>
    </xf>
    <xf numFmtId="0" fontId="4" fillId="0" borderId="0" xfId="0" applyFont="1" applyFill="1" applyAlignment="1">
      <alignment horizontal="left" vertical="top"/>
    </xf>
    <xf numFmtId="0" fontId="2" fillId="0" borderId="0" xfId="0" applyFont="1" applyFill="1" applyAlignment="1">
      <alignment horizontal="center" vertical="top" wrapText="1"/>
    </xf>
    <xf numFmtId="0" fontId="3" fillId="0" borderId="0" xfId="0" applyFont="1" applyFill="1" applyBorder="1" applyAlignment="1">
      <alignment vertical="top"/>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alignment horizontal="right"/>
    </xf>
    <xf numFmtId="165" fontId="2" fillId="0" borderId="0" xfId="0" applyNumberFormat="1" applyFont="1" applyFill="1" applyBorder="1"/>
    <xf numFmtId="1" fontId="2" fillId="0" borderId="0" xfId="0" applyNumberFormat="1" applyFont="1" applyFill="1" applyBorder="1"/>
    <xf numFmtId="0" fontId="6" fillId="0" borderId="0" xfId="0" applyFont="1" applyFill="1" applyBorder="1" applyAlignment="1">
      <alignment horizontal="left"/>
    </xf>
    <xf numFmtId="9" fontId="2" fillId="0" borderId="0" xfId="0" applyNumberFormat="1" applyFont="1" applyFill="1" applyBorder="1"/>
    <xf numFmtId="0" fontId="7" fillId="0" borderId="0" xfId="0" applyFont="1" applyFill="1" applyBorder="1" applyAlignment="1">
      <alignment vertical="top"/>
    </xf>
    <xf numFmtId="0" fontId="6" fillId="0" borderId="0" xfId="0" applyFont="1" applyFill="1" applyBorder="1" applyAlignment="1">
      <alignment horizontal="center"/>
    </xf>
    <xf numFmtId="0" fontId="6" fillId="0" borderId="0" xfId="0" applyFont="1" applyFill="1" applyBorder="1"/>
    <xf numFmtId="1" fontId="6" fillId="0" borderId="0" xfId="0" applyNumberFormat="1" applyFont="1" applyFill="1"/>
    <xf numFmtId="0" fontId="6" fillId="0" borderId="0" xfId="0" applyFont="1" applyFill="1"/>
    <xf numFmtId="165" fontId="6" fillId="0" borderId="0" xfId="0" applyNumberFormat="1" applyFont="1" applyFill="1" applyBorder="1"/>
    <xf numFmtId="1" fontId="2" fillId="0" borderId="0" xfId="0" applyNumberFormat="1" applyFont="1" applyFill="1" applyBorder="1" applyAlignment="1">
      <alignment horizontal="right"/>
    </xf>
    <xf numFmtId="0" fontId="3" fillId="0" borderId="0" xfId="0" applyFont="1" applyFill="1" applyBorder="1" applyAlignment="1">
      <alignment horizontal="center"/>
    </xf>
    <xf numFmtId="0" fontId="3" fillId="0" borderId="0" xfId="0" applyFont="1" applyFill="1" applyBorder="1"/>
    <xf numFmtId="165" fontId="3" fillId="0" borderId="0" xfId="0" applyNumberFormat="1" applyFont="1" applyFill="1" applyBorder="1" applyAlignment="1">
      <alignment horizontal="left"/>
    </xf>
    <xf numFmtId="0" fontId="3" fillId="0" borderId="0" xfId="0" applyFont="1" applyFill="1" applyBorder="1" applyAlignment="1">
      <alignment horizontal="left"/>
    </xf>
    <xf numFmtId="165" fontId="3" fillId="0" borderId="0" xfId="0" applyNumberFormat="1" applyFont="1" applyFill="1" applyBorder="1" applyAlignment="1">
      <alignment horizontal="center"/>
    </xf>
    <xf numFmtId="1" fontId="6" fillId="0" borderId="0" xfId="0" applyNumberFormat="1" applyFont="1" applyFill="1" applyBorder="1"/>
    <xf numFmtId="9" fontId="6" fillId="0" borderId="0" xfId="0" applyNumberFormat="1" applyFont="1" applyFill="1" applyBorder="1"/>
    <xf numFmtId="1" fontId="6" fillId="0" borderId="0" xfId="0" applyNumberFormat="1" applyFont="1" applyFill="1" applyBorder="1" applyAlignment="1">
      <alignment horizontal="right"/>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4" fillId="0" borderId="0" xfId="0" applyFont="1" applyFill="1" applyAlignment="1">
      <alignment horizontal="left"/>
    </xf>
    <xf numFmtId="0" fontId="4" fillId="0" borderId="0" xfId="0" applyFont="1" applyFill="1" applyBorder="1" applyAlignment="1">
      <alignment horizontal="left"/>
    </xf>
    <xf numFmtId="0" fontId="11" fillId="0" borderId="0" xfId="0" applyFont="1" applyFill="1" applyAlignment="1">
      <alignment vertical="top" wrapText="1"/>
    </xf>
    <xf numFmtId="0" fontId="2" fillId="0" borderId="0" xfId="0" applyFont="1"/>
    <xf numFmtId="0" fontId="2" fillId="0" borderId="1" xfId="0" applyFont="1" applyFill="1" applyBorder="1" applyAlignment="1">
      <alignment horizontal="left" vertical="top" wrapText="1"/>
    </xf>
    <xf numFmtId="49" fontId="2" fillId="0" borderId="1" xfId="0" applyNumberFormat="1" applyFont="1" applyFill="1" applyBorder="1" applyAlignment="1">
      <alignment vertical="top" wrapText="1"/>
    </xf>
    <xf numFmtId="0" fontId="2" fillId="0" borderId="13" xfId="0" applyFont="1" applyFill="1" applyBorder="1" applyAlignment="1">
      <alignment horizontal="right" vertical="top"/>
    </xf>
    <xf numFmtId="0" fontId="2" fillId="0" borderId="13" xfId="0" applyFont="1" applyFill="1" applyBorder="1" applyAlignment="1">
      <alignment vertical="top"/>
    </xf>
    <xf numFmtId="0" fontId="2" fillId="0" borderId="0" xfId="0" applyFont="1" applyFill="1" applyBorder="1" applyAlignment="1">
      <alignment vertical="top"/>
    </xf>
    <xf numFmtId="49" fontId="2" fillId="0" borderId="0" xfId="0" applyNumberFormat="1" applyFont="1" applyFill="1" applyAlignment="1">
      <alignment vertical="top" wrapText="1"/>
    </xf>
    <xf numFmtId="49" fontId="2" fillId="0" borderId="0" xfId="0" applyNumberFormat="1" applyFont="1"/>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9" fillId="0" borderId="0" xfId="0" applyFont="1" applyFill="1" applyAlignment="1">
      <alignment vertical="top" wrapText="1"/>
    </xf>
    <xf numFmtId="0" fontId="9" fillId="0" borderId="0" xfId="0" applyFont="1" applyFill="1" applyAlignment="1">
      <alignment horizontal="center" vertical="center" wrapText="1"/>
    </xf>
    <xf numFmtId="164" fontId="9" fillId="0" borderId="1" xfId="0" applyNumberFormat="1" applyFont="1" applyFill="1" applyBorder="1" applyAlignment="1">
      <alignment vertical="top" wrapText="1"/>
    </xf>
    <xf numFmtId="164" fontId="9" fillId="0" borderId="1" xfId="0" applyNumberFormat="1"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2" xfId="0" applyFont="1" applyFill="1" applyBorder="1" applyAlignment="1">
      <alignment vertical="top" wrapText="1"/>
    </xf>
    <xf numFmtId="0" fontId="9" fillId="0" borderId="0" xfId="0" applyFont="1" applyFill="1" applyBorder="1" applyAlignment="1">
      <alignment vertical="top" wrapText="1"/>
    </xf>
    <xf numFmtId="9" fontId="9" fillId="0" borderId="1" xfId="0" applyNumberFormat="1" applyFont="1" applyFill="1" applyBorder="1" applyAlignment="1">
      <alignment horizontal="center" vertical="top" wrapText="1"/>
    </xf>
    <xf numFmtId="0" fontId="9" fillId="0" borderId="0" xfId="0" applyFont="1" applyFill="1" applyAlignment="1">
      <alignment vertical="top"/>
    </xf>
    <xf numFmtId="9" fontId="9" fillId="0" borderId="1" xfId="1" applyFont="1" applyFill="1" applyBorder="1" applyAlignment="1">
      <alignment horizontal="center" vertical="top" wrapText="1"/>
    </xf>
    <xf numFmtId="0" fontId="9" fillId="0" borderId="1" xfId="2" applyFont="1" applyFill="1" applyBorder="1" applyAlignment="1">
      <alignment horizontal="left"/>
    </xf>
    <xf numFmtId="0" fontId="9" fillId="0" borderId="6" xfId="0" applyFont="1" applyFill="1" applyBorder="1" applyAlignment="1">
      <alignment vertical="top" wrapText="1"/>
    </xf>
    <xf numFmtId="0" fontId="9" fillId="0" borderId="10" xfId="0" applyFont="1" applyFill="1" applyBorder="1" applyAlignment="1">
      <alignment vertical="top" wrapText="1"/>
    </xf>
    <xf numFmtId="0" fontId="9" fillId="0" borderId="1" xfId="2" applyFont="1" applyFill="1" applyBorder="1" applyAlignment="1">
      <alignment horizontal="center"/>
    </xf>
    <xf numFmtId="0" fontId="13" fillId="0" borderId="1" xfId="0" applyFont="1" applyFill="1" applyBorder="1" applyAlignment="1">
      <alignment horizontal="center" vertical="top" wrapText="1"/>
    </xf>
    <xf numFmtId="0" fontId="13" fillId="0" borderId="1" xfId="2" applyFont="1" applyFill="1" applyBorder="1" applyAlignment="1">
      <alignment horizontal="left"/>
    </xf>
    <xf numFmtId="0" fontId="13" fillId="0" borderId="1" xfId="2" applyFont="1" applyFill="1" applyBorder="1" applyAlignment="1">
      <alignment horizontal="center"/>
    </xf>
    <xf numFmtId="0" fontId="13" fillId="0" borderId="0" xfId="0" applyFont="1" applyFill="1" applyAlignment="1">
      <alignment vertical="top" wrapText="1"/>
    </xf>
    <xf numFmtId="0" fontId="2" fillId="0" borderId="13" xfId="0" applyFont="1" applyFill="1" applyBorder="1" applyAlignment="1">
      <alignment horizontal="center" vertical="top"/>
    </xf>
    <xf numFmtId="0" fontId="0" fillId="0" borderId="13" xfId="0" applyFill="1" applyBorder="1" applyAlignment="1">
      <alignment vertical="top"/>
    </xf>
    <xf numFmtId="0" fontId="2" fillId="0" borderId="1" xfId="0" applyFont="1" applyFill="1" applyBorder="1" applyAlignment="1">
      <alignment horizontal="center"/>
    </xf>
    <xf numFmtId="0" fontId="2" fillId="0" borderId="1" xfId="0" applyFont="1" applyFill="1" applyBorder="1"/>
    <xf numFmtId="165" fontId="2" fillId="0" borderId="1" xfId="0" applyNumberFormat="1" applyFont="1" applyFill="1" applyBorder="1"/>
    <xf numFmtId="1" fontId="2" fillId="0" borderId="1" xfId="0" applyNumberFormat="1" applyFont="1" applyFill="1" applyBorder="1"/>
    <xf numFmtId="164" fontId="2" fillId="0" borderId="1" xfId="0" applyNumberFormat="1" applyFont="1" applyFill="1" applyBorder="1"/>
    <xf numFmtId="0" fontId="2" fillId="0" borderId="1" xfId="0" applyFont="1" applyFill="1" applyBorder="1" applyAlignment="1">
      <alignment horizontal="right"/>
    </xf>
    <xf numFmtId="1" fontId="2" fillId="0" borderId="1" xfId="0" applyNumberFormat="1" applyFont="1" applyFill="1" applyBorder="1" applyAlignment="1">
      <alignment horizontal="center"/>
    </xf>
    <xf numFmtId="9" fontId="2" fillId="0" borderId="1" xfId="0" applyNumberFormat="1" applyFont="1" applyFill="1" applyBorder="1"/>
    <xf numFmtId="1" fontId="2" fillId="0" borderId="4" xfId="0" applyNumberFormat="1" applyFont="1" applyFill="1" applyBorder="1" applyAlignment="1">
      <alignment horizontal="right"/>
    </xf>
    <xf numFmtId="1" fontId="2" fillId="0" borderId="6" xfId="0" applyNumberFormat="1" applyFont="1" applyFill="1" applyBorder="1"/>
    <xf numFmtId="1" fontId="2" fillId="0" borderId="6" xfId="0" applyNumberFormat="1" applyFont="1" applyFill="1" applyBorder="1" applyAlignment="1">
      <alignment horizontal="right"/>
    </xf>
    <xf numFmtId="9" fontId="2" fillId="0" borderId="1" xfId="0" applyNumberFormat="1" applyFont="1" applyFill="1" applyBorder="1" applyAlignment="1">
      <alignment horizontal="center"/>
    </xf>
    <xf numFmtId="1" fontId="2" fillId="0" borderId="0" xfId="0" applyNumberFormat="1" applyFont="1" applyFill="1"/>
    <xf numFmtId="165" fontId="2" fillId="0" borderId="1" xfId="0" applyNumberFormat="1" applyFont="1" applyFill="1" applyBorder="1" applyAlignment="1">
      <alignment horizontal="center"/>
    </xf>
    <xf numFmtId="1" fontId="2" fillId="0" borderId="4" xfId="0" applyNumberFormat="1" applyFont="1" applyFill="1" applyBorder="1"/>
    <xf numFmtId="10" fontId="2" fillId="0" borderId="1" xfId="0" applyNumberFormat="1" applyFont="1" applyFill="1" applyBorder="1" applyAlignment="1">
      <alignment horizontal="center"/>
    </xf>
    <xf numFmtId="1" fontId="2" fillId="0" borderId="1" xfId="0" applyNumberFormat="1" applyFont="1" applyFill="1" applyBorder="1" applyAlignment="1"/>
    <xf numFmtId="1" fontId="2" fillId="0" borderId="1" xfId="0" applyNumberFormat="1" applyFont="1" applyFill="1" applyBorder="1" applyAlignment="1">
      <alignment horizontal="right"/>
    </xf>
    <xf numFmtId="9" fontId="2" fillId="0" borderId="1" xfId="0" applyNumberFormat="1" applyFont="1" applyFill="1" applyBorder="1" applyAlignment="1">
      <alignment horizontal="right"/>
    </xf>
    <xf numFmtId="0" fontId="1" fillId="0" borderId="0" xfId="0" applyFont="1" applyFill="1" applyAlignment="1">
      <alignment horizontal="center" vertical="center" wrapText="1"/>
    </xf>
    <xf numFmtId="0" fontId="1" fillId="0" borderId="0" xfId="0" applyFont="1" applyFill="1" applyAlignment="1">
      <alignment vertical="top" wrapText="1"/>
    </xf>
    <xf numFmtId="0" fontId="9"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2" xfId="0" applyFont="1" applyFill="1" applyBorder="1" applyAlignment="1">
      <alignment vertical="top" wrapText="1"/>
    </xf>
    <xf numFmtId="0" fontId="1" fillId="0" borderId="0" xfId="0" applyFont="1" applyFill="1" applyBorder="1" applyAlignment="1">
      <alignment vertical="top" wrapText="1"/>
    </xf>
    <xf numFmtId="0" fontId="0" fillId="0" borderId="0" xfId="0" applyAlignment="1">
      <alignment wrapText="1"/>
    </xf>
    <xf numFmtId="0" fontId="9" fillId="0" borderId="1" xfId="2" applyFont="1" applyFill="1" applyBorder="1" applyAlignment="1">
      <alignment horizontal="left" vertical="top"/>
    </xf>
    <xf numFmtId="0" fontId="9" fillId="0" borderId="1" xfId="2" applyFont="1" applyFill="1" applyBorder="1" applyAlignment="1">
      <alignment horizontal="left" vertical="top" wrapText="1"/>
    </xf>
    <xf numFmtId="0" fontId="0" fillId="0" borderId="0" xfId="0" applyAlignment="1">
      <alignment vertical="top"/>
    </xf>
    <xf numFmtId="0" fontId="9" fillId="0" borderId="2" xfId="2" applyFont="1" applyFill="1" applyBorder="1" applyAlignment="1">
      <alignment horizontal="left"/>
    </xf>
    <xf numFmtId="0" fontId="9" fillId="0" borderId="2" xfId="2" applyFont="1" applyFill="1" applyBorder="1" applyAlignment="1">
      <alignment horizontal="center"/>
    </xf>
    <xf numFmtId="164" fontId="9" fillId="0" borderId="2" xfId="0" applyNumberFormat="1" applyFont="1" applyFill="1" applyBorder="1" applyAlignment="1">
      <alignment vertical="top" wrapText="1"/>
    </xf>
    <xf numFmtId="164" fontId="9" fillId="0" borderId="2" xfId="0" applyNumberFormat="1"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3" xfId="2" applyFont="1" applyFill="1" applyBorder="1" applyAlignment="1">
      <alignment horizontal="left"/>
    </xf>
    <xf numFmtId="0" fontId="13" fillId="0" borderId="3" xfId="2" applyFont="1" applyFill="1" applyBorder="1" applyAlignment="1">
      <alignment horizontal="center"/>
    </xf>
    <xf numFmtId="0" fontId="13" fillId="0" borderId="12" xfId="0" applyFont="1" applyFill="1" applyBorder="1" applyAlignment="1">
      <alignment vertical="top"/>
    </xf>
    <xf numFmtId="0" fontId="13" fillId="0" borderId="3" xfId="0" applyFont="1" applyFill="1" applyBorder="1" applyAlignment="1">
      <alignment vertical="top" wrapText="1"/>
    </xf>
    <xf numFmtId="164" fontId="13" fillId="0" borderId="3" xfId="0" applyNumberFormat="1" applyFont="1" applyFill="1" applyBorder="1" applyAlignment="1">
      <alignment vertical="top" wrapText="1"/>
    </xf>
    <xf numFmtId="164" fontId="13" fillId="0" borderId="3" xfId="0" applyNumberFormat="1" applyFont="1" applyFill="1" applyBorder="1" applyAlignment="1">
      <alignment horizontal="center" vertical="top" wrapText="1"/>
    </xf>
    <xf numFmtId="0" fontId="13" fillId="0" borderId="0" xfId="0" applyFont="1" applyFill="1" applyBorder="1" applyAlignment="1">
      <alignment vertical="top" wrapText="1"/>
    </xf>
    <xf numFmtId="0" fontId="1" fillId="0" borderId="7" xfId="0" applyFont="1" applyFill="1" applyBorder="1" applyAlignment="1">
      <alignment horizontal="center" vertical="top" wrapText="1"/>
    </xf>
    <xf numFmtId="0" fontId="1" fillId="0" borderId="7" xfId="0" applyFont="1" applyFill="1" applyBorder="1" applyAlignment="1">
      <alignment vertical="top" wrapText="1"/>
    </xf>
    <xf numFmtId="0" fontId="9" fillId="0" borderId="1"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1" xfId="0" applyFont="1" applyFill="1" applyBorder="1" applyAlignment="1">
      <alignment vertical="top" wrapText="1"/>
    </xf>
    <xf numFmtId="0" fontId="1" fillId="0" borderId="9" xfId="0" applyFont="1" applyFill="1" applyBorder="1" applyAlignment="1">
      <alignment vertical="top" wrapText="1"/>
    </xf>
    <xf numFmtId="0" fontId="2" fillId="0" borderId="1" xfId="0" applyFont="1" applyFill="1" applyBorder="1" applyAlignment="1">
      <alignment horizontal="center" vertical="center" wrapText="1"/>
    </xf>
    <xf numFmtId="1" fontId="2" fillId="0" borderId="4" xfId="0" applyNumberFormat="1"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2" fillId="0" borderId="1" xfId="0" applyFont="1" applyFill="1" applyBorder="1" applyAlignment="1">
      <alignment vertical="top" wrapText="1"/>
    </xf>
    <xf numFmtId="0" fontId="1" fillId="0" borderId="1" xfId="0" applyFont="1" applyBorder="1" applyAlignment="1">
      <alignment horizontal="left"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0" fontId="14" fillId="0" borderId="1" xfId="0" applyFont="1" applyFill="1" applyBorder="1" applyAlignment="1">
      <alignment wrapText="1"/>
    </xf>
    <xf numFmtId="0" fontId="9" fillId="0" borderId="1" xfId="0" applyFont="1" applyFill="1" applyBorder="1" applyAlignment="1">
      <alignment horizontal="center" vertical="top" wrapText="1"/>
    </xf>
    <xf numFmtId="0" fontId="14" fillId="0" borderId="1" xfId="0" applyFont="1" applyFill="1" applyBorder="1" applyAlignment="1">
      <alignment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14" fillId="0" borderId="6" xfId="0" applyFont="1" applyFill="1" applyBorder="1" applyAlignment="1">
      <alignment horizontal="center" vertical="top" wrapText="1"/>
    </xf>
    <xf numFmtId="0" fontId="14" fillId="0" borderId="6" xfId="0" applyFont="1" applyFill="1" applyBorder="1" applyAlignment="1">
      <alignment vertical="top" wrapText="1"/>
    </xf>
    <xf numFmtId="0" fontId="9" fillId="0" borderId="5" xfId="0" applyFont="1" applyFill="1" applyBorder="1" applyAlignment="1">
      <alignment horizontal="center" vertical="top"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4" fillId="0" borderId="0" xfId="0" applyFont="1" applyFill="1" applyAlignment="1">
      <alignment vertical="top" wrapText="1"/>
    </xf>
    <xf numFmtId="0" fontId="14" fillId="0" borderId="2" xfId="0" applyFont="1" applyFill="1" applyBorder="1" applyAlignment="1">
      <alignment wrapText="1"/>
    </xf>
    <xf numFmtId="0" fontId="14" fillId="0" borderId="2" xfId="0" applyFont="1" applyFill="1" applyBorder="1" applyAlignment="1">
      <alignment vertical="top" wrapText="1"/>
    </xf>
    <xf numFmtId="0" fontId="1" fillId="0" borderId="9" xfId="0" applyFont="1" applyFill="1" applyBorder="1" applyAlignment="1">
      <alignment vertical="top" wrapText="1"/>
    </xf>
    <xf numFmtId="0" fontId="0" fillId="0" borderId="10" xfId="0" applyFont="1" applyFill="1" applyBorder="1" applyAlignment="1">
      <alignment vertical="top" wrapText="1"/>
    </xf>
    <xf numFmtId="0" fontId="1" fillId="0" borderId="10" xfId="0" applyFont="1" applyFill="1" applyBorder="1" applyAlignment="1">
      <alignment vertical="top" wrapText="1"/>
    </xf>
    <xf numFmtId="0" fontId="1" fillId="0" borderId="4" xfId="0" applyFont="1" applyFill="1" applyBorder="1" applyAlignment="1">
      <alignment vertical="top" wrapText="1"/>
    </xf>
    <xf numFmtId="0" fontId="1" fillId="0" borderId="6" xfId="0" applyFont="1" applyFill="1" applyBorder="1" applyAlignment="1">
      <alignment vertical="top" wrapText="1"/>
    </xf>
    <xf numFmtId="0" fontId="0" fillId="0" borderId="6" xfId="0" applyFont="1" applyFill="1" applyBorder="1" applyAlignment="1">
      <alignment vertical="top" wrapText="1"/>
    </xf>
    <xf numFmtId="0" fontId="1" fillId="0" borderId="11" xfId="0" applyFont="1" applyFill="1" applyBorder="1" applyAlignment="1">
      <alignment vertical="top" wrapText="1"/>
    </xf>
    <xf numFmtId="0" fontId="0" fillId="0" borderId="12" xfId="0" applyFont="1" applyFill="1" applyBorder="1" applyAlignment="1">
      <alignment vertical="top" wrapText="1"/>
    </xf>
    <xf numFmtId="0" fontId="1" fillId="0" borderId="14" xfId="0" applyFont="1" applyFill="1" applyBorder="1" applyAlignment="1">
      <alignment vertical="top" wrapText="1"/>
    </xf>
    <xf numFmtId="0" fontId="0" fillId="0" borderId="15" xfId="0" applyFont="1" applyFill="1" applyBorder="1" applyAlignment="1">
      <alignment vertical="top"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wrapText="1"/>
    </xf>
    <xf numFmtId="0" fontId="1" fillId="0" borderId="3" xfId="0" applyFont="1" applyFill="1" applyBorder="1" applyAlignment="1">
      <alignment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0" borderId="11" xfId="0" applyFont="1" applyFill="1" applyBorder="1" applyAlignment="1">
      <alignment horizontal="center" wrapText="1"/>
    </xf>
    <xf numFmtId="0" fontId="0" fillId="0" borderId="12" xfId="0" applyFont="1" applyFill="1" applyBorder="1" applyAlignment="1">
      <alignment horizontal="center" wrapText="1"/>
    </xf>
    <xf numFmtId="0" fontId="0" fillId="0" borderId="6" xfId="0" applyFont="1" applyFill="1" applyBorder="1" applyAlignment="1">
      <alignment horizontal="center" vertical="center" wrapText="1"/>
    </xf>
    <xf numFmtId="0" fontId="0" fillId="0" borderId="3" xfId="0" applyFont="1" applyFill="1" applyBorder="1" applyAlignment="1">
      <alignment wrapText="1"/>
    </xf>
    <xf numFmtId="0" fontId="6" fillId="0" borderId="8" xfId="0" applyFont="1" applyFill="1" applyBorder="1" applyAlignment="1">
      <alignment horizontal="left"/>
    </xf>
    <xf numFmtId="0" fontId="0" fillId="0" borderId="8" xfId="0" applyFill="1" applyBorder="1" applyAlignment="1"/>
    <xf numFmtId="0" fontId="3" fillId="0" borderId="2" xfId="0" applyFont="1" applyFill="1" applyBorder="1" applyAlignment="1">
      <alignment vertical="top"/>
    </xf>
    <xf numFmtId="0" fontId="3" fillId="0" borderId="7" xfId="0" applyFont="1" applyFill="1" applyBorder="1" applyAlignment="1">
      <alignment vertical="top"/>
    </xf>
    <xf numFmtId="0" fontId="3" fillId="0" borderId="3" xfId="0" applyFont="1" applyFill="1" applyBorder="1" applyAlignment="1">
      <alignment vertical="top"/>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0" fillId="0" borderId="6" xfId="0" applyFill="1" applyBorder="1" applyAlignment="1">
      <alignment horizontal="center" vertical="center" wrapText="1"/>
    </xf>
    <xf numFmtId="1" fontId="2" fillId="0" borderId="4" xfId="0" applyNumberFormat="1" applyFont="1" applyFill="1" applyBorder="1" applyAlignment="1">
      <alignment horizontal="center"/>
    </xf>
    <xf numFmtId="0" fontId="2" fillId="0" borderId="6" xfId="0" applyFont="1" applyFill="1" applyBorder="1" applyAlignment="1">
      <alignment horizontal="center"/>
    </xf>
    <xf numFmtId="165" fontId="3" fillId="0" borderId="0" xfId="0" applyNumberFormat="1" applyFont="1" applyFill="1" applyBorder="1" applyAlignment="1">
      <alignment horizontal="left" wrapText="1"/>
    </xf>
    <xf numFmtId="0" fontId="0" fillId="0" borderId="0" xfId="0" applyFill="1" applyAlignment="1"/>
    <xf numFmtId="0" fontId="3" fillId="0" borderId="6" xfId="0" applyFont="1" applyFill="1" applyBorder="1" applyAlignment="1">
      <alignment horizontal="center" vertical="center" wrapText="1"/>
    </xf>
    <xf numFmtId="0" fontId="3" fillId="0" borderId="2" xfId="0" applyFont="1" applyFill="1" applyBorder="1" applyAlignment="1">
      <alignment vertical="top" wrapText="1"/>
    </xf>
    <xf numFmtId="0" fontId="3" fillId="0" borderId="7" xfId="0" applyFont="1" applyFill="1" applyBorder="1" applyAlignment="1">
      <alignment vertical="top" wrapText="1"/>
    </xf>
    <xf numFmtId="0" fontId="3" fillId="0" borderId="3" xfId="0" applyFont="1" applyFill="1" applyBorder="1" applyAlignment="1">
      <alignment vertical="top" wrapText="1"/>
    </xf>
    <xf numFmtId="0" fontId="6" fillId="0" borderId="8" xfId="0" applyFont="1" applyFill="1" applyBorder="1" applyAlignment="1">
      <alignment horizontal="left" wrapText="1"/>
    </xf>
    <xf numFmtId="0" fontId="8" fillId="0" borderId="8"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top" wrapText="1"/>
    </xf>
    <xf numFmtId="0" fontId="1" fillId="0" borderId="1" xfId="0" applyFont="1" applyFill="1" applyBorder="1" applyAlignment="1">
      <alignment wrapText="1"/>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wrapText="1"/>
    </xf>
    <xf numFmtId="49" fontId="0" fillId="0" borderId="1" xfId="0" applyNumberFormat="1" applyBorder="1" applyAlignment="1">
      <alignment wrapText="1"/>
    </xf>
    <xf numFmtId="0" fontId="2" fillId="0" borderId="1" xfId="0" applyFont="1" applyFill="1" applyBorder="1" applyAlignment="1">
      <alignment vertical="top" wrapText="1"/>
    </xf>
    <xf numFmtId="0" fontId="2" fillId="0" borderId="1" xfId="0" applyFont="1" applyFill="1" applyBorder="1" applyAlignment="1">
      <alignment wrapText="1"/>
    </xf>
    <xf numFmtId="0" fontId="1" fillId="0" borderId="4" xfId="0" applyFont="1" applyFill="1" applyBorder="1" applyAlignment="1">
      <alignment horizontal="left" vertical="top" wrapText="1"/>
    </xf>
    <xf numFmtId="0" fontId="0" fillId="0" borderId="5" xfId="0" applyBorder="1" applyAlignment="1">
      <alignment vertical="top" wrapText="1"/>
    </xf>
    <xf numFmtId="0" fontId="0" fillId="0" borderId="6" xfId="0" applyBorder="1" applyAlignment="1">
      <alignment vertical="top" wrapText="1"/>
    </xf>
    <xf numFmtId="0" fontId="9" fillId="0" borderId="10"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3" xfId="2" applyFont="1" applyFill="1" applyBorder="1" applyAlignment="1">
      <alignment horizontal="left"/>
    </xf>
    <xf numFmtId="0" fontId="9" fillId="0" borderId="3" xfId="2" applyFont="1" applyFill="1" applyBorder="1" applyAlignment="1">
      <alignment horizontal="center"/>
    </xf>
    <xf numFmtId="0" fontId="13" fillId="0" borderId="13" xfId="0" applyFont="1" applyFill="1" applyBorder="1" applyAlignment="1">
      <alignment horizontal="left" vertical="top" wrapText="1"/>
    </xf>
    <xf numFmtId="0" fontId="13" fillId="0" borderId="12" xfId="0" applyFont="1" applyFill="1" applyBorder="1" applyAlignment="1">
      <alignment horizontal="left" vertical="top" wrapText="1"/>
    </xf>
    <xf numFmtId="0" fontId="0" fillId="0" borderId="1" xfId="0" applyFont="1" applyFill="1" applyBorder="1" applyAlignment="1">
      <alignment vertical="top" wrapText="1"/>
    </xf>
    <xf numFmtId="0" fontId="6" fillId="0" borderId="8" xfId="0" applyFont="1" applyFill="1" applyBorder="1" applyAlignment="1">
      <alignment horizontal="left" vertical="top" wrapText="1"/>
    </xf>
    <xf numFmtId="0" fontId="0" fillId="0" borderId="8" xfId="0" applyFill="1" applyBorder="1" applyAlignment="1">
      <alignment vertical="top" wrapText="1"/>
    </xf>
    <xf numFmtId="0" fontId="2" fillId="0" borderId="0" xfId="0" applyFont="1" applyFill="1" applyAlignment="1">
      <alignment vertical="top"/>
    </xf>
    <xf numFmtId="0" fontId="0" fillId="0" borderId="5" xfId="0" applyFill="1" applyBorder="1" applyAlignment="1">
      <alignment vertical="top" wrapText="1"/>
    </xf>
    <xf numFmtId="0" fontId="0" fillId="0" borderId="6" xfId="0" applyFill="1" applyBorder="1" applyAlignment="1">
      <alignment vertical="top" wrapText="1"/>
    </xf>
    <xf numFmtId="0" fontId="6" fillId="0" borderId="8" xfId="0" applyFont="1" applyFill="1" applyBorder="1" applyAlignment="1">
      <alignment wrapText="1"/>
    </xf>
    <xf numFmtId="49" fontId="2" fillId="0" borderId="1" xfId="0" applyNumberFormat="1" applyFont="1" applyFill="1" applyBorder="1" applyAlignment="1">
      <alignment horizontal="center" vertical="top" wrapText="1"/>
    </xf>
  </cellXfs>
  <cellStyles count="3">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M35"/>
  <sheetViews>
    <sheetView workbookViewId="0">
      <selection activeCell="D9" sqref="D9:M9"/>
    </sheetView>
  </sheetViews>
  <sheetFormatPr defaultRowHeight="15.75"/>
  <cols>
    <col min="1" max="1" width="6" style="8" customWidth="1"/>
    <col min="2" max="2" width="19.140625" style="8" customWidth="1"/>
    <col min="3" max="5" width="8.85546875" style="8" customWidth="1"/>
    <col min="6" max="9" width="9.5703125" style="8" customWidth="1"/>
    <col min="10" max="10" width="9.140625" style="8"/>
    <col min="11" max="11" width="8.28515625" style="8" customWidth="1"/>
    <col min="12" max="16384" width="9.140625" style="8"/>
  </cols>
  <sheetData>
    <row r="1" spans="1:13" ht="18.75">
      <c r="A1" s="138" t="s">
        <v>32</v>
      </c>
      <c r="B1" s="138"/>
      <c r="C1" s="138"/>
      <c r="D1" s="138"/>
      <c r="E1" s="138"/>
      <c r="F1" s="138"/>
      <c r="G1" s="138"/>
      <c r="H1" s="138"/>
      <c r="I1" s="138"/>
      <c r="J1" s="138"/>
      <c r="K1" s="138"/>
      <c r="L1" s="138"/>
      <c r="M1" s="138"/>
    </row>
    <row r="2" spans="1:13" ht="18.75">
      <c r="A2" s="9" t="s">
        <v>68</v>
      </c>
    </row>
    <row r="3" spans="1:13" s="51" customFormat="1" ht="36" customHeight="1">
      <c r="A3" s="124" t="s">
        <v>0</v>
      </c>
      <c r="B3" s="124" t="s">
        <v>1</v>
      </c>
      <c r="C3" s="124" t="s">
        <v>2</v>
      </c>
      <c r="D3" s="124"/>
      <c r="E3" s="124"/>
      <c r="F3" s="124" t="s">
        <v>3</v>
      </c>
      <c r="G3" s="124"/>
      <c r="H3" s="124"/>
      <c r="I3" s="124"/>
      <c r="J3" s="124" t="s">
        <v>8</v>
      </c>
      <c r="K3" s="124"/>
      <c r="L3" s="124"/>
      <c r="M3" s="124"/>
    </row>
    <row r="4" spans="1:13" s="50" customFormat="1" ht="31.5" customHeight="1">
      <c r="A4" s="125"/>
      <c r="B4" s="126"/>
      <c r="C4" s="127" t="s">
        <v>29</v>
      </c>
      <c r="D4" s="127" t="s">
        <v>30</v>
      </c>
      <c r="E4" s="127" t="s">
        <v>31</v>
      </c>
      <c r="F4" s="127" t="s">
        <v>4</v>
      </c>
      <c r="G4" s="127"/>
      <c r="H4" s="129" t="s">
        <v>5</v>
      </c>
      <c r="I4" s="130"/>
      <c r="J4" s="127" t="s">
        <v>4</v>
      </c>
      <c r="K4" s="127"/>
      <c r="L4" s="129" t="s">
        <v>5</v>
      </c>
      <c r="M4" s="130"/>
    </row>
    <row r="5" spans="1:13" s="50" customFormat="1">
      <c r="A5" s="126"/>
      <c r="B5" s="139"/>
      <c r="C5" s="140"/>
      <c r="D5" s="128"/>
      <c r="E5" s="128"/>
      <c r="F5" s="114" t="s">
        <v>6</v>
      </c>
      <c r="G5" s="114" t="s">
        <v>7</v>
      </c>
      <c r="H5" s="114" t="s">
        <v>6</v>
      </c>
      <c r="I5" s="114" t="s">
        <v>7</v>
      </c>
      <c r="J5" s="114" t="s">
        <v>6</v>
      </c>
      <c r="K5" s="114" t="s">
        <v>7</v>
      </c>
      <c r="L5" s="114" t="s">
        <v>6</v>
      </c>
      <c r="M5" s="114" t="s">
        <v>7</v>
      </c>
    </row>
    <row r="6" spans="1:13" s="50" customFormat="1">
      <c r="A6" s="114">
        <v>1</v>
      </c>
      <c r="B6" s="60" t="s">
        <v>69</v>
      </c>
      <c r="C6" s="61">
        <v>614</v>
      </c>
      <c r="D6" s="115" t="s">
        <v>28</v>
      </c>
      <c r="E6" s="116">
        <v>407</v>
      </c>
      <c r="F6" s="116">
        <v>407</v>
      </c>
      <c r="G6" s="52">
        <f>F6/E6</f>
        <v>1</v>
      </c>
      <c r="H6" s="114">
        <f>F6</f>
        <v>407</v>
      </c>
      <c r="I6" s="52">
        <f>H6/E6</f>
        <v>1</v>
      </c>
      <c r="J6" s="116">
        <v>390</v>
      </c>
      <c r="K6" s="52">
        <f>J6/E6</f>
        <v>0.95823095823095827</v>
      </c>
      <c r="L6" s="114">
        <f>+F6</f>
        <v>407</v>
      </c>
      <c r="M6" s="53">
        <f>L6/E6</f>
        <v>1</v>
      </c>
    </row>
    <row r="7" spans="1:13" s="50" customFormat="1" hidden="1">
      <c r="A7" s="114"/>
      <c r="B7" s="60"/>
      <c r="C7" s="63"/>
      <c r="D7" s="136"/>
      <c r="E7" s="136"/>
      <c r="F7" s="136"/>
      <c r="G7" s="136"/>
      <c r="H7" s="136"/>
      <c r="I7" s="136"/>
      <c r="J7" s="136"/>
      <c r="K7" s="136"/>
      <c r="L7" s="136"/>
      <c r="M7" s="137"/>
    </row>
    <row r="8" spans="1:13" s="56" customFormat="1">
      <c r="A8" s="54">
        <v>2</v>
      </c>
      <c r="B8" s="100" t="s">
        <v>70</v>
      </c>
      <c r="C8" s="62">
        <v>233</v>
      </c>
      <c r="D8" s="198" t="s">
        <v>28</v>
      </c>
      <c r="E8" s="198" t="s">
        <v>28</v>
      </c>
      <c r="F8" s="198" t="s">
        <v>28</v>
      </c>
      <c r="G8" s="198" t="s">
        <v>28</v>
      </c>
      <c r="H8" s="198" t="s">
        <v>28</v>
      </c>
      <c r="I8" s="198" t="s">
        <v>28</v>
      </c>
      <c r="J8" s="198" t="s">
        <v>28</v>
      </c>
      <c r="K8" s="198" t="s">
        <v>28</v>
      </c>
      <c r="L8" s="198" t="s">
        <v>28</v>
      </c>
      <c r="M8" s="198" t="s">
        <v>28</v>
      </c>
    </row>
    <row r="9" spans="1:13" s="56" customFormat="1" ht="108" customHeight="1">
      <c r="A9" s="199"/>
      <c r="B9" s="200"/>
      <c r="C9" s="201"/>
      <c r="D9" s="202" t="s">
        <v>90</v>
      </c>
      <c r="E9" s="202"/>
      <c r="F9" s="202"/>
      <c r="G9" s="202"/>
      <c r="H9" s="202"/>
      <c r="I9" s="202"/>
      <c r="J9" s="202"/>
      <c r="K9" s="202"/>
      <c r="L9" s="202"/>
      <c r="M9" s="203"/>
    </row>
    <row r="10" spans="1:13" s="50" customFormat="1">
      <c r="A10" s="114">
        <v>3</v>
      </c>
      <c r="B10" s="60" t="s">
        <v>71</v>
      </c>
      <c r="C10" s="61">
        <v>210</v>
      </c>
      <c r="D10" s="61">
        <v>237</v>
      </c>
      <c r="E10" s="116">
        <f>D10</f>
        <v>237</v>
      </c>
      <c r="F10" s="116">
        <v>167</v>
      </c>
      <c r="G10" s="52">
        <f t="shared" ref="G10" si="0">F10/D10</f>
        <v>0.70464135021097052</v>
      </c>
      <c r="H10" s="114">
        <v>202</v>
      </c>
      <c r="I10" s="52">
        <f t="shared" ref="I10" si="1">+H10/E10</f>
        <v>0.85232067510548526</v>
      </c>
      <c r="J10" s="116">
        <v>102</v>
      </c>
      <c r="K10" s="52">
        <f t="shared" ref="K10" si="2">+J10/E10</f>
        <v>0.43037974683544306</v>
      </c>
      <c r="L10" s="114">
        <f>+H10</f>
        <v>202</v>
      </c>
      <c r="M10" s="53">
        <f t="shared" ref="M10" si="3">L10/E10</f>
        <v>0.85232067510548526</v>
      </c>
    </row>
    <row r="11" spans="1:13" s="67" customFormat="1" ht="15.75" hidden="1" customHeight="1">
      <c r="A11" s="64"/>
      <c r="B11" s="65"/>
      <c r="C11" s="66"/>
      <c r="D11" s="136"/>
      <c r="E11" s="136"/>
      <c r="F11" s="136"/>
      <c r="G11" s="136"/>
      <c r="H11" s="136"/>
      <c r="I11" s="136"/>
      <c r="J11" s="136"/>
      <c r="K11" s="136"/>
      <c r="L11" s="136"/>
      <c r="M11" s="137"/>
    </row>
    <row r="12" spans="1:13" s="50" customFormat="1" hidden="1">
      <c r="A12" s="114"/>
      <c r="B12" s="60"/>
      <c r="C12" s="63"/>
      <c r="D12" s="61"/>
      <c r="E12" s="116"/>
      <c r="F12" s="116"/>
      <c r="G12" s="52"/>
      <c r="H12" s="114"/>
      <c r="I12" s="52"/>
      <c r="J12" s="116"/>
      <c r="K12" s="52"/>
      <c r="L12" s="114"/>
      <c r="M12" s="53"/>
    </row>
    <row r="13" spans="1:13" s="56" customFormat="1" hidden="1">
      <c r="A13" s="54"/>
      <c r="B13" s="100"/>
      <c r="C13" s="101"/>
      <c r="D13" s="62"/>
      <c r="E13" s="55"/>
      <c r="F13" s="55"/>
      <c r="G13" s="102"/>
      <c r="H13" s="54"/>
      <c r="I13" s="102"/>
      <c r="J13" s="55"/>
      <c r="K13" s="102"/>
      <c r="L13" s="54"/>
      <c r="M13" s="103"/>
    </row>
    <row r="14" spans="1:13" s="111" customFormat="1" hidden="1">
      <c r="A14" s="104"/>
      <c r="B14" s="105"/>
      <c r="C14" s="106"/>
      <c r="D14" s="107"/>
      <c r="E14" s="108"/>
      <c r="F14" s="108"/>
      <c r="G14" s="109"/>
      <c r="H14" s="104"/>
      <c r="I14" s="109"/>
      <c r="J14" s="108"/>
      <c r="K14" s="109"/>
      <c r="L14" s="104"/>
      <c r="M14" s="110"/>
    </row>
    <row r="15" spans="1:13" s="50" customFormat="1" hidden="1">
      <c r="A15" s="114"/>
      <c r="B15" s="60"/>
      <c r="C15" s="63"/>
      <c r="D15" s="61"/>
      <c r="E15" s="116"/>
      <c r="F15" s="116"/>
      <c r="G15" s="52"/>
      <c r="H15" s="114"/>
      <c r="I15" s="52"/>
      <c r="J15" s="116"/>
      <c r="K15" s="52"/>
      <c r="L15" s="114"/>
      <c r="M15" s="53"/>
    </row>
    <row r="16" spans="1:13" s="50" customFormat="1" hidden="1">
      <c r="A16" s="114"/>
      <c r="B16" s="60"/>
      <c r="C16" s="63"/>
      <c r="D16" s="61"/>
      <c r="E16" s="116"/>
      <c r="F16" s="116"/>
      <c r="G16" s="52"/>
      <c r="H16" s="114"/>
      <c r="I16" s="53"/>
      <c r="J16" s="116"/>
      <c r="K16" s="52"/>
      <c r="L16" s="114"/>
      <c r="M16" s="53"/>
    </row>
    <row r="17" spans="1:13" s="50" customFormat="1" hidden="1">
      <c r="A17" s="114"/>
      <c r="B17" s="60"/>
      <c r="C17" s="63"/>
      <c r="D17" s="61"/>
      <c r="E17" s="116"/>
      <c r="F17" s="116"/>
      <c r="G17" s="52"/>
      <c r="H17" s="114"/>
      <c r="I17" s="53"/>
      <c r="J17" s="116"/>
      <c r="K17" s="52"/>
      <c r="L17" s="114"/>
      <c r="M17" s="53"/>
    </row>
    <row r="18" spans="1:13" s="56" customFormat="1" hidden="1">
      <c r="A18" s="54"/>
      <c r="B18" s="60"/>
      <c r="C18" s="63"/>
      <c r="D18" s="62"/>
      <c r="E18" s="55"/>
      <c r="F18" s="55"/>
      <c r="G18" s="52"/>
      <c r="H18" s="54"/>
      <c r="I18" s="52"/>
      <c r="J18" s="55"/>
      <c r="K18" s="52"/>
      <c r="L18" s="54"/>
      <c r="M18" s="53"/>
    </row>
    <row r="19" spans="1:13" s="50" customFormat="1" hidden="1">
      <c r="A19" s="114"/>
      <c r="B19" s="60"/>
      <c r="C19" s="63"/>
      <c r="D19" s="61"/>
      <c r="E19" s="116"/>
      <c r="F19" s="116"/>
      <c r="G19" s="52"/>
      <c r="H19" s="114"/>
      <c r="I19" s="52"/>
      <c r="J19" s="116"/>
      <c r="K19" s="52"/>
      <c r="L19" s="114"/>
      <c r="M19" s="53"/>
    </row>
    <row r="20" spans="1:13" s="50" customFormat="1" hidden="1">
      <c r="A20" s="114"/>
      <c r="B20" s="60"/>
      <c r="C20" s="63"/>
      <c r="D20" s="61"/>
      <c r="E20" s="116"/>
      <c r="F20" s="116"/>
      <c r="G20" s="52"/>
      <c r="H20" s="114"/>
      <c r="I20" s="52"/>
      <c r="J20" s="116"/>
      <c r="K20" s="52"/>
      <c r="L20" s="114"/>
      <c r="M20" s="53"/>
    </row>
    <row r="21" spans="1:13" s="50" customFormat="1" ht="9" customHeight="1"/>
    <row r="22" spans="1:13" s="50" customFormat="1" ht="35.25" customHeight="1">
      <c r="A22" s="124" t="s">
        <v>0</v>
      </c>
      <c r="B22" s="124" t="s">
        <v>1</v>
      </c>
      <c r="C22" s="127" t="s">
        <v>36</v>
      </c>
      <c r="D22" s="127"/>
      <c r="E22" s="127"/>
      <c r="F22" s="128"/>
      <c r="G22" s="129" t="s">
        <v>38</v>
      </c>
      <c r="H22" s="133"/>
      <c r="I22" s="130"/>
    </row>
    <row r="23" spans="1:13" s="50" customFormat="1">
      <c r="A23" s="125"/>
      <c r="B23" s="126"/>
      <c r="C23" s="129" t="s">
        <v>10</v>
      </c>
      <c r="D23" s="131"/>
      <c r="E23" s="129" t="s">
        <v>11</v>
      </c>
      <c r="F23" s="132"/>
      <c r="G23" s="134" t="s">
        <v>44</v>
      </c>
      <c r="H23" s="134" t="s">
        <v>39</v>
      </c>
      <c r="I23" s="134" t="s">
        <v>45</v>
      </c>
    </row>
    <row r="24" spans="1:13" s="50" customFormat="1" ht="47.25">
      <c r="A24" s="126"/>
      <c r="B24" s="126"/>
      <c r="C24" s="114" t="s">
        <v>37</v>
      </c>
      <c r="D24" s="114" t="s">
        <v>47</v>
      </c>
      <c r="E24" s="114" t="s">
        <v>37</v>
      </c>
      <c r="F24" s="114" t="s">
        <v>47</v>
      </c>
      <c r="G24" s="135"/>
      <c r="H24" s="135"/>
      <c r="I24" s="135"/>
    </row>
    <row r="25" spans="1:13" s="50" customFormat="1">
      <c r="A25" s="114">
        <v>1</v>
      </c>
      <c r="B25" s="116" t="str">
        <f>+B6</f>
        <v>Vandzene</v>
      </c>
      <c r="C25" s="114">
        <v>3</v>
      </c>
      <c r="D25" s="114">
        <v>4</v>
      </c>
      <c r="E25" s="114">
        <v>3</v>
      </c>
      <c r="F25" s="114">
        <v>3</v>
      </c>
      <c r="G25" s="57">
        <v>1</v>
      </c>
      <c r="H25" s="57">
        <v>1</v>
      </c>
      <c r="I25" s="57">
        <v>1</v>
      </c>
      <c r="J25" s="58"/>
    </row>
    <row r="26" spans="1:13" s="50" customFormat="1">
      <c r="A26" s="114">
        <v>2</v>
      </c>
      <c r="B26" s="116" t="str">
        <f>+B8</f>
        <v>Zvirgzdi</v>
      </c>
      <c r="C26" s="114" t="s">
        <v>28</v>
      </c>
      <c r="D26" s="114" t="s">
        <v>28</v>
      </c>
      <c r="E26" s="114" t="s">
        <v>28</v>
      </c>
      <c r="F26" s="114" t="s">
        <v>28</v>
      </c>
      <c r="G26" s="114" t="s">
        <v>28</v>
      </c>
      <c r="H26" s="114" t="s">
        <v>28</v>
      </c>
      <c r="I26" s="114" t="s">
        <v>28</v>
      </c>
      <c r="J26" s="58"/>
    </row>
    <row r="27" spans="1:13" s="50" customFormat="1">
      <c r="A27" s="114">
        <v>3</v>
      </c>
      <c r="B27" s="116" t="str">
        <f>+B10</f>
        <v>Ķūļciems</v>
      </c>
      <c r="C27" s="114">
        <v>3</v>
      </c>
      <c r="D27" s="114">
        <v>0</v>
      </c>
      <c r="E27" s="114">
        <v>3</v>
      </c>
      <c r="F27" s="114">
        <v>0</v>
      </c>
      <c r="G27" s="57">
        <v>0.19</v>
      </c>
      <c r="H27" s="114" t="s">
        <v>28</v>
      </c>
      <c r="I27" s="114" t="s">
        <v>67</v>
      </c>
      <c r="J27" s="58"/>
    </row>
    <row r="28" spans="1:13" s="50" customFormat="1" hidden="1">
      <c r="A28" s="114"/>
      <c r="B28" s="116"/>
      <c r="C28" s="114"/>
      <c r="D28" s="114"/>
      <c r="E28" s="114"/>
      <c r="F28" s="114"/>
      <c r="G28" s="57"/>
      <c r="H28" s="57"/>
      <c r="I28" s="57"/>
      <c r="J28" s="58"/>
    </row>
    <row r="29" spans="1:13" s="50" customFormat="1" hidden="1">
      <c r="A29" s="114"/>
      <c r="B29" s="116"/>
      <c r="C29" s="114"/>
      <c r="D29" s="114"/>
      <c r="E29" s="114"/>
      <c r="F29" s="114"/>
      <c r="G29" s="114"/>
      <c r="H29" s="114"/>
      <c r="I29" s="114"/>
      <c r="J29" s="58"/>
    </row>
    <row r="30" spans="1:13" s="50" customFormat="1" hidden="1">
      <c r="A30" s="114"/>
      <c r="B30" s="116"/>
      <c r="C30" s="114"/>
      <c r="D30" s="114"/>
      <c r="E30" s="114"/>
      <c r="F30" s="114"/>
      <c r="G30" s="57"/>
      <c r="H30" s="57"/>
      <c r="I30" s="57"/>
    </row>
    <row r="31" spans="1:13" s="50" customFormat="1" hidden="1">
      <c r="A31" s="114"/>
      <c r="B31" s="116"/>
      <c r="C31" s="114"/>
      <c r="D31" s="114"/>
      <c r="E31" s="114"/>
      <c r="F31" s="114"/>
      <c r="G31" s="59"/>
      <c r="H31" s="59"/>
      <c r="I31" s="59"/>
    </row>
    <row r="32" spans="1:13" s="50" customFormat="1" hidden="1">
      <c r="A32" s="114"/>
      <c r="B32" s="116"/>
      <c r="C32" s="114"/>
      <c r="D32" s="114"/>
      <c r="E32" s="114"/>
      <c r="F32" s="114"/>
      <c r="G32" s="59"/>
      <c r="H32" s="57"/>
      <c r="I32" s="57"/>
    </row>
    <row r="33" spans="1:9" s="50" customFormat="1" hidden="1">
      <c r="A33" s="114"/>
      <c r="B33" s="116"/>
      <c r="C33" s="114"/>
      <c r="D33" s="114"/>
      <c r="E33" s="114"/>
      <c r="F33" s="114"/>
      <c r="G33" s="59"/>
      <c r="H33" s="57"/>
      <c r="I33" s="57"/>
    </row>
    <row r="34" spans="1:9" s="50" customFormat="1" hidden="1">
      <c r="A34" s="114"/>
      <c r="B34" s="116"/>
      <c r="C34" s="114"/>
      <c r="D34" s="114"/>
      <c r="E34" s="114"/>
      <c r="F34" s="114"/>
      <c r="G34" s="57"/>
      <c r="H34" s="57"/>
      <c r="I34" s="59"/>
    </row>
    <row r="35" spans="1:9" s="50" customFormat="1" hidden="1">
      <c r="A35" s="114"/>
      <c r="B35" s="116"/>
      <c r="C35" s="114"/>
      <c r="D35" s="114"/>
      <c r="E35" s="114"/>
      <c r="F35" s="114"/>
      <c r="G35" s="57"/>
      <c r="H35" s="57"/>
      <c r="I35" s="59"/>
    </row>
  </sheetData>
  <mergeCells count="25">
    <mergeCell ref="D11:M11"/>
    <mergeCell ref="A1:M1"/>
    <mergeCell ref="C3:E3"/>
    <mergeCell ref="F3:I3"/>
    <mergeCell ref="F4:G4"/>
    <mergeCell ref="H4:I4"/>
    <mergeCell ref="A3:A5"/>
    <mergeCell ref="B3:B5"/>
    <mergeCell ref="C4:C5"/>
    <mergeCell ref="A22:A24"/>
    <mergeCell ref="B22:B24"/>
    <mergeCell ref="E4:E5"/>
    <mergeCell ref="J3:M3"/>
    <mergeCell ref="J4:K4"/>
    <mergeCell ref="L4:M4"/>
    <mergeCell ref="D4:D5"/>
    <mergeCell ref="C22:F22"/>
    <mergeCell ref="C23:D23"/>
    <mergeCell ref="E23:F23"/>
    <mergeCell ref="G22:I22"/>
    <mergeCell ref="G23:G24"/>
    <mergeCell ref="H23:H24"/>
    <mergeCell ref="I23:I24"/>
    <mergeCell ref="D7:M7"/>
    <mergeCell ref="D9:M9"/>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J17"/>
  <sheetViews>
    <sheetView tabSelected="1" workbookViewId="0">
      <selection activeCell="C20" sqref="C20"/>
    </sheetView>
  </sheetViews>
  <sheetFormatPr defaultRowHeight="15.75"/>
  <cols>
    <col min="1" max="1" width="6" style="11" customWidth="1"/>
    <col min="2" max="2" width="12.140625" style="8" customWidth="1"/>
    <col min="3" max="3" width="12.5703125" style="8" customWidth="1"/>
    <col min="4" max="4" width="13.5703125" style="8" customWidth="1"/>
    <col min="5" max="5" width="5.5703125" style="8" customWidth="1"/>
    <col min="6" max="7" width="19.42578125" style="8" customWidth="1"/>
    <col min="8" max="8" width="16.85546875" style="8" customWidth="1"/>
    <col min="9" max="9" width="8.28515625" style="8" customWidth="1"/>
    <col min="10" max="10" width="11" style="8" customWidth="1"/>
    <col min="11" max="11" width="8.28515625" style="8" customWidth="1"/>
    <col min="12" max="16384" width="9.140625" style="8"/>
  </cols>
  <sheetData>
    <row r="1" spans="1:10" ht="18.75">
      <c r="A1" s="10" t="s">
        <v>33</v>
      </c>
    </row>
    <row r="2" spans="1:10" ht="18.75">
      <c r="A2" s="10" t="str">
        <f>+Nodrosinajums!A2</f>
        <v>Talsu novads</v>
      </c>
    </row>
    <row r="3" spans="1:10" s="45" customFormat="1" ht="6.75" customHeight="1">
      <c r="A3" s="68"/>
      <c r="B3" s="44"/>
      <c r="C3" s="43"/>
      <c r="D3" s="44"/>
      <c r="E3" s="44"/>
      <c r="F3" s="44"/>
      <c r="G3" s="44"/>
      <c r="H3" s="44"/>
      <c r="I3" s="44"/>
      <c r="J3" s="69"/>
    </row>
    <row r="4" spans="1:10" s="89" customFormat="1" ht="39.75" customHeight="1">
      <c r="A4" s="151" t="s">
        <v>0</v>
      </c>
      <c r="B4" s="151" t="s">
        <v>1</v>
      </c>
      <c r="C4" s="151"/>
      <c r="D4" s="157" t="s">
        <v>9</v>
      </c>
      <c r="E4" s="158"/>
      <c r="F4" s="154" t="s">
        <v>12</v>
      </c>
      <c r="G4" s="155"/>
      <c r="H4" s="155"/>
      <c r="I4" s="155"/>
      <c r="J4" s="156"/>
    </row>
    <row r="5" spans="1:10" s="90" customFormat="1" ht="37.5" customHeight="1">
      <c r="A5" s="152"/>
      <c r="B5" s="153"/>
      <c r="C5" s="162"/>
      <c r="D5" s="159"/>
      <c r="E5" s="160"/>
      <c r="F5" s="120" t="s">
        <v>13</v>
      </c>
      <c r="G5" s="120" t="s">
        <v>34</v>
      </c>
      <c r="H5" s="120" t="s">
        <v>14</v>
      </c>
      <c r="I5" s="154" t="s">
        <v>93</v>
      </c>
      <c r="J5" s="161"/>
    </row>
    <row r="6" spans="1:10" s="95" customFormat="1" ht="69" customHeight="1">
      <c r="A6" s="93">
        <v>1</v>
      </c>
      <c r="B6" s="94" t="str">
        <f>+Nodrosinajums!B6</f>
        <v>Vandzene</v>
      </c>
      <c r="C6" s="94" t="str">
        <f>+C7</f>
        <v>U,K</v>
      </c>
      <c r="D6" s="141" t="s">
        <v>97</v>
      </c>
      <c r="E6" s="143"/>
      <c r="F6" s="94" t="s">
        <v>98</v>
      </c>
      <c r="G6" s="94" t="s">
        <v>99</v>
      </c>
      <c r="H6" s="94" t="str">
        <f>+D6</f>
        <v>Vandzenes pagasta komunālās saimniecības KS "Centrs"</v>
      </c>
      <c r="I6" s="141" t="str">
        <f>+D6</f>
        <v>Vandzenes pagasta komunālās saimniecības KS "Centrs"</v>
      </c>
      <c r="J6" s="142"/>
    </row>
    <row r="7" spans="1:10" s="95" customFormat="1" ht="53.25" customHeight="1">
      <c r="A7" s="93">
        <v>2</v>
      </c>
      <c r="B7" s="94" t="str">
        <f>+Nodrosinajums!B8</f>
        <v>Zvirgzdi</v>
      </c>
      <c r="C7" s="117" t="s">
        <v>46</v>
      </c>
      <c r="D7" s="141" t="s">
        <v>94</v>
      </c>
      <c r="E7" s="143"/>
      <c r="F7" s="94" t="s">
        <v>91</v>
      </c>
      <c r="G7" s="94" t="s">
        <v>92</v>
      </c>
      <c r="H7" s="93" t="s">
        <v>28</v>
      </c>
      <c r="I7" s="141" t="str">
        <f>+D7</f>
        <v>SIA "Talsu ūdens"</v>
      </c>
      <c r="J7" s="142"/>
    </row>
    <row r="8" spans="1:10" s="95" customFormat="1" ht="52.5" customHeight="1">
      <c r="A8" s="92">
        <v>3</v>
      </c>
      <c r="B8" s="121" t="str">
        <f>+Nodrosinajums!B10</f>
        <v>Ķūļciems</v>
      </c>
      <c r="C8" s="121" t="str">
        <f>+C7</f>
        <v>U,K</v>
      </c>
      <c r="D8" s="188" t="s">
        <v>72</v>
      </c>
      <c r="E8" s="188"/>
      <c r="F8" s="121" t="s">
        <v>73</v>
      </c>
      <c r="G8" s="121" t="s">
        <v>74</v>
      </c>
      <c r="H8" s="121" t="s">
        <v>75</v>
      </c>
      <c r="I8" s="188" t="str">
        <f>+D8</f>
        <v>Talsu novada pašvaldības Ķūļciema pagasta pārvalde</v>
      </c>
      <c r="J8" s="204"/>
    </row>
    <row r="9" spans="1:10" s="95" customFormat="1" ht="33.75" hidden="1" customHeight="1">
      <c r="A9" s="93"/>
      <c r="B9" s="94"/>
      <c r="C9" s="117"/>
      <c r="D9" s="141"/>
      <c r="E9" s="143"/>
      <c r="F9" s="94"/>
      <c r="G9" s="94"/>
      <c r="H9" s="94"/>
      <c r="I9" s="141"/>
      <c r="J9" s="142"/>
    </row>
    <row r="10" spans="1:10" s="95" customFormat="1" ht="31.5" hidden="1" customHeight="1">
      <c r="A10" s="93"/>
      <c r="B10" s="94"/>
      <c r="C10" s="94"/>
      <c r="D10" s="141"/>
      <c r="E10" s="143"/>
      <c r="F10" s="94"/>
      <c r="G10" s="93"/>
      <c r="H10" s="94"/>
      <c r="I10" s="141"/>
      <c r="J10" s="142"/>
    </row>
    <row r="11" spans="1:10" s="95" customFormat="1" ht="36.75" hidden="1" customHeight="1">
      <c r="A11" s="93"/>
      <c r="B11" s="94"/>
      <c r="C11" s="94"/>
      <c r="D11" s="141"/>
      <c r="E11" s="143"/>
      <c r="F11" s="94"/>
      <c r="G11" s="94"/>
      <c r="H11" s="94"/>
      <c r="I11" s="141"/>
      <c r="J11" s="142"/>
    </row>
    <row r="12" spans="1:10" s="95" customFormat="1" ht="49.5" hidden="1" customHeight="1">
      <c r="A12" s="93"/>
      <c r="B12" s="94"/>
      <c r="C12" s="94"/>
      <c r="D12" s="141"/>
      <c r="E12" s="143"/>
      <c r="F12" s="94"/>
      <c r="G12" s="94"/>
      <c r="H12" s="94"/>
      <c r="I12" s="141"/>
      <c r="J12" s="142"/>
    </row>
    <row r="13" spans="1:10" s="95" customFormat="1" ht="53.25" hidden="1" customHeight="1">
      <c r="A13" s="112"/>
      <c r="B13" s="113"/>
      <c r="C13" s="113"/>
      <c r="D13" s="149"/>
      <c r="E13" s="150"/>
      <c r="F13" s="113"/>
      <c r="G13" s="113"/>
      <c r="H13" s="113"/>
      <c r="I13" s="149"/>
      <c r="J13" s="150"/>
    </row>
    <row r="14" spans="1:10" s="95" customFormat="1" ht="36.75" hidden="1" customHeight="1">
      <c r="A14" s="112"/>
      <c r="B14" s="113"/>
      <c r="C14" s="113"/>
      <c r="D14" s="147"/>
      <c r="E14" s="148"/>
      <c r="F14" s="113"/>
      <c r="G14" s="112"/>
      <c r="H14" s="113"/>
      <c r="I14" s="147"/>
      <c r="J14" s="148"/>
    </row>
    <row r="15" spans="1:10" s="95" customFormat="1" ht="31.5" hidden="1" customHeight="1">
      <c r="A15" s="93"/>
      <c r="B15" s="94"/>
      <c r="C15" s="94"/>
      <c r="D15" s="141"/>
      <c r="E15" s="143"/>
      <c r="F15" s="94"/>
      <c r="G15" s="93"/>
      <c r="H15" s="94"/>
      <c r="I15" s="141"/>
      <c r="J15" s="142"/>
    </row>
    <row r="16" spans="1:10" s="95" customFormat="1" ht="51" hidden="1" customHeight="1">
      <c r="A16" s="93"/>
      <c r="B16" s="94"/>
      <c r="C16" s="94"/>
      <c r="D16" s="141"/>
      <c r="E16" s="143"/>
      <c r="F16" s="94"/>
      <c r="G16" s="93"/>
      <c r="H16" s="94"/>
      <c r="I16" s="141"/>
      <c r="J16" s="142"/>
    </row>
    <row r="17" spans="1:10" s="95" customFormat="1" ht="41.25" hidden="1" customHeight="1">
      <c r="A17" s="92"/>
      <c r="B17" s="121"/>
      <c r="C17" s="121"/>
      <c r="D17" s="144"/>
      <c r="E17" s="145"/>
      <c r="F17" s="121"/>
      <c r="G17" s="92"/>
      <c r="H17" s="121"/>
      <c r="I17" s="144"/>
      <c r="J17" s="146"/>
    </row>
  </sheetData>
  <mergeCells count="30">
    <mergeCell ref="A4:A5"/>
    <mergeCell ref="B4:B5"/>
    <mergeCell ref="F4:J4"/>
    <mergeCell ref="D4:E5"/>
    <mergeCell ref="D6:E6"/>
    <mergeCell ref="I5:J5"/>
    <mergeCell ref="I6:J6"/>
    <mergeCell ref="C4:C5"/>
    <mergeCell ref="D17:E17"/>
    <mergeCell ref="I11:J11"/>
    <mergeCell ref="I12:J12"/>
    <mergeCell ref="I15:J15"/>
    <mergeCell ref="I16:J16"/>
    <mergeCell ref="I17:J17"/>
    <mergeCell ref="D12:E12"/>
    <mergeCell ref="D11:E11"/>
    <mergeCell ref="I14:J14"/>
    <mergeCell ref="D14:E14"/>
    <mergeCell ref="D13:E13"/>
    <mergeCell ref="I13:J13"/>
    <mergeCell ref="I9:J9"/>
    <mergeCell ref="I8:J8"/>
    <mergeCell ref="I7:J7"/>
    <mergeCell ref="D16:E16"/>
    <mergeCell ref="D15:E15"/>
    <mergeCell ref="I10:J10"/>
    <mergeCell ref="D7:E7"/>
    <mergeCell ref="D8:E8"/>
    <mergeCell ref="D9:E9"/>
    <mergeCell ref="D10:E10"/>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N77"/>
  <sheetViews>
    <sheetView topLeftCell="B1" workbookViewId="0">
      <selection activeCell="B19" sqref="B19"/>
    </sheetView>
  </sheetViews>
  <sheetFormatPr defaultRowHeight="15"/>
  <cols>
    <col min="1" max="1" width="14.140625" style="3" hidden="1" customWidth="1"/>
    <col min="2" max="2" width="9.140625" style="2"/>
    <col min="3" max="3" width="10.140625" style="3" hidden="1" customWidth="1"/>
    <col min="4" max="7" width="10.85546875" style="3" customWidth="1"/>
    <col min="8" max="12" width="13.140625" style="3" customWidth="1"/>
    <col min="13" max="13" width="6.85546875" style="3" customWidth="1"/>
    <col min="14" max="14" width="9.140625" style="3" customWidth="1"/>
    <col min="15" max="15" width="9.140625" style="3"/>
    <col min="16" max="16" width="9.5703125" style="3" bestFit="1" customWidth="1"/>
    <col min="17" max="16384" width="9.140625" style="3"/>
  </cols>
  <sheetData>
    <row r="1" spans="1:13" s="1" customFormat="1" ht="18.75">
      <c r="A1" s="1" t="s">
        <v>35</v>
      </c>
      <c r="B1" s="37" t="str">
        <f>+A1</f>
        <v>Ūdensapgādes un kanalizācijas pakalpojumu daudzums</v>
      </c>
    </row>
    <row r="2" spans="1:13" s="1" customFormat="1" ht="24" customHeight="1">
      <c r="A2" s="1" t="str">
        <f>+Nodrosinajums!A2</f>
        <v>Talsu novads</v>
      </c>
      <c r="B2" s="37" t="str">
        <f>+A2</f>
        <v>Talsu novads</v>
      </c>
    </row>
    <row r="3" spans="1:13" s="1" customFormat="1" ht="28.5" customHeight="1">
      <c r="A3" s="1" t="s">
        <v>48</v>
      </c>
      <c r="B3" s="37" t="str">
        <f>Nodrosinajums!B6</f>
        <v>Vandzene</v>
      </c>
    </row>
    <row r="4" spans="1:13" s="7" customFormat="1" ht="15.75">
      <c r="A4" s="168" t="s">
        <v>1</v>
      </c>
      <c r="B4" s="168" t="s">
        <v>15</v>
      </c>
      <c r="C4" s="168"/>
      <c r="D4" s="169" t="s">
        <v>10</v>
      </c>
      <c r="E4" s="170"/>
      <c r="F4" s="170"/>
      <c r="G4" s="170"/>
      <c r="H4" s="171"/>
      <c r="I4" s="171"/>
      <c r="J4" s="171"/>
      <c r="K4" s="171"/>
      <c r="L4" s="171"/>
      <c r="M4" s="172"/>
    </row>
    <row r="5" spans="1:13" s="7" customFormat="1" ht="33" customHeight="1">
      <c r="A5" s="168"/>
      <c r="B5" s="168"/>
      <c r="C5" s="168"/>
      <c r="D5" s="168" t="s">
        <v>16</v>
      </c>
      <c r="E5" s="168"/>
      <c r="F5" s="173" t="s">
        <v>22</v>
      </c>
      <c r="G5" s="174"/>
      <c r="H5" s="168" t="s">
        <v>19</v>
      </c>
      <c r="I5" s="168"/>
      <c r="J5" s="168"/>
      <c r="K5" s="168"/>
      <c r="L5" s="168"/>
      <c r="M5" s="168"/>
    </row>
    <row r="6" spans="1:13" s="7" customFormat="1" ht="33" customHeight="1">
      <c r="A6" s="168"/>
      <c r="B6" s="168"/>
      <c r="C6" s="168"/>
      <c r="D6" s="118" t="s">
        <v>17</v>
      </c>
      <c r="E6" s="118" t="s">
        <v>18</v>
      </c>
      <c r="F6" s="118" t="s">
        <v>17</v>
      </c>
      <c r="G6" s="118" t="s">
        <v>7</v>
      </c>
      <c r="H6" s="118" t="s">
        <v>21</v>
      </c>
      <c r="I6" s="118" t="s">
        <v>18</v>
      </c>
      <c r="J6" s="118" t="s">
        <v>20</v>
      </c>
      <c r="K6" s="118" t="s">
        <v>23</v>
      </c>
      <c r="L6" s="173" t="s">
        <v>41</v>
      </c>
      <c r="M6" s="175"/>
    </row>
    <row r="7" spans="1:13" s="6" customFormat="1" ht="15.75" hidden="1">
      <c r="A7" s="165"/>
      <c r="B7" s="70">
        <v>2008</v>
      </c>
      <c r="C7" s="71"/>
      <c r="D7" s="71"/>
      <c r="E7" s="72"/>
      <c r="F7" s="73"/>
      <c r="G7" s="74"/>
      <c r="H7" s="73"/>
      <c r="I7" s="72"/>
      <c r="J7" s="76"/>
      <c r="K7" s="72"/>
      <c r="L7" s="176"/>
      <c r="M7" s="177"/>
    </row>
    <row r="8" spans="1:13" s="6" customFormat="1" ht="15.75" hidden="1">
      <c r="A8" s="166"/>
      <c r="B8" s="70">
        <v>2009</v>
      </c>
      <c r="C8" s="71"/>
      <c r="D8" s="71"/>
      <c r="E8" s="72"/>
      <c r="F8" s="73"/>
      <c r="G8" s="74"/>
      <c r="H8" s="73"/>
      <c r="I8" s="72"/>
      <c r="J8" s="76"/>
      <c r="K8" s="72"/>
      <c r="L8" s="176"/>
      <c r="M8" s="177"/>
    </row>
    <row r="9" spans="1:13" s="6" customFormat="1" ht="15.75">
      <c r="A9" s="167"/>
      <c r="B9" s="70">
        <v>2010</v>
      </c>
      <c r="C9" s="71"/>
      <c r="D9" s="75">
        <v>23785</v>
      </c>
      <c r="E9" s="72">
        <f t="shared" ref="E7:E9" si="0">+D9/365</f>
        <v>65.164383561643831</v>
      </c>
      <c r="F9" s="73">
        <f t="shared" ref="F8:F9" si="1">D9-H9</f>
        <v>2375</v>
      </c>
      <c r="G9" s="74">
        <f t="shared" ref="G7:G9" si="2">+F9/D9</f>
        <v>9.9852848433886907E-2</v>
      </c>
      <c r="H9" s="73">
        <v>21410</v>
      </c>
      <c r="I9" s="72">
        <f t="shared" ref="I8:I9" si="3">+H9/365</f>
        <v>58.657534246575345</v>
      </c>
      <c r="J9" s="76">
        <v>16976</v>
      </c>
      <c r="K9" s="72">
        <f>+J9/365/Nodrosinajums!$F$6*1000</f>
        <v>114.27417454814716</v>
      </c>
      <c r="L9" s="176">
        <f t="shared" ref="L8:L9" si="4">H9-J9</f>
        <v>4434</v>
      </c>
      <c r="M9" s="177"/>
    </row>
    <row r="10" spans="1:13" s="24" customFormat="1" ht="5.25" customHeight="1">
      <c r="A10" s="20"/>
      <c r="B10" s="163"/>
      <c r="C10" s="163"/>
      <c r="D10" s="163"/>
      <c r="E10" s="163"/>
      <c r="F10" s="163"/>
      <c r="G10" s="163"/>
      <c r="H10" s="163"/>
      <c r="I10" s="163"/>
      <c r="J10" s="163"/>
      <c r="K10" s="163"/>
      <c r="L10" s="163"/>
      <c r="M10" s="163"/>
    </row>
    <row r="11" spans="1:13" s="4" customFormat="1" ht="6" customHeight="1">
      <c r="A11" s="12"/>
      <c r="B11" s="12"/>
      <c r="C11" s="28"/>
      <c r="D11" s="12"/>
      <c r="E11" s="27"/>
      <c r="F11" s="178"/>
      <c r="G11" s="179"/>
      <c r="H11" s="179"/>
      <c r="I11" s="179"/>
      <c r="J11" s="179"/>
      <c r="K11" s="179"/>
      <c r="L11" s="179"/>
      <c r="M11" s="179"/>
    </row>
    <row r="12" spans="1:13" s="6" customFormat="1" ht="19.5" hidden="1" customHeight="1">
      <c r="B12" s="5"/>
    </row>
    <row r="13" spans="1:13" s="7" customFormat="1" ht="15.75">
      <c r="A13" s="168" t="s">
        <v>1</v>
      </c>
      <c r="B13" s="168" t="s">
        <v>15</v>
      </c>
      <c r="C13" s="168"/>
      <c r="D13" s="169" t="s">
        <v>11</v>
      </c>
      <c r="E13" s="170"/>
      <c r="F13" s="170"/>
      <c r="G13" s="170"/>
      <c r="H13" s="171"/>
      <c r="I13" s="171"/>
      <c r="J13" s="171"/>
      <c r="K13" s="171"/>
      <c r="L13" s="171"/>
      <c r="M13" s="172"/>
    </row>
    <row r="14" spans="1:13" s="7" customFormat="1" ht="57.75" customHeight="1">
      <c r="A14" s="168"/>
      <c r="B14" s="168"/>
      <c r="C14" s="168"/>
      <c r="D14" s="168" t="s">
        <v>40</v>
      </c>
      <c r="E14" s="168"/>
      <c r="F14" s="173" t="s">
        <v>24</v>
      </c>
      <c r="G14" s="174"/>
      <c r="H14" s="168" t="s">
        <v>26</v>
      </c>
      <c r="I14" s="168"/>
      <c r="J14" s="168"/>
      <c r="K14" s="168"/>
      <c r="L14" s="168"/>
      <c r="M14" s="168"/>
    </row>
    <row r="15" spans="1:13" s="7" customFormat="1" ht="33" customHeight="1">
      <c r="A15" s="168"/>
      <c r="B15" s="168"/>
      <c r="C15" s="168"/>
      <c r="D15" s="118" t="s">
        <v>17</v>
      </c>
      <c r="E15" s="118" t="s">
        <v>18</v>
      </c>
      <c r="F15" s="118" t="s">
        <v>17</v>
      </c>
      <c r="G15" s="118" t="s">
        <v>7</v>
      </c>
      <c r="H15" s="118" t="s">
        <v>21</v>
      </c>
      <c r="I15" s="118" t="str">
        <f>+I6</f>
        <v>m3/dnn</v>
      </c>
      <c r="J15" s="118" t="s">
        <v>27</v>
      </c>
      <c r="K15" s="118" t="s">
        <v>23</v>
      </c>
      <c r="L15" s="173" t="s">
        <v>42</v>
      </c>
      <c r="M15" s="175"/>
    </row>
    <row r="16" spans="1:13" s="6" customFormat="1" ht="15.75" hidden="1">
      <c r="A16" s="165"/>
      <c r="B16" s="70">
        <v>2008</v>
      </c>
      <c r="C16" s="71"/>
      <c r="D16" s="71"/>
      <c r="E16" s="72"/>
      <c r="F16" s="73"/>
      <c r="G16" s="74"/>
      <c r="H16" s="87"/>
      <c r="I16" s="72"/>
      <c r="J16" s="73"/>
      <c r="K16" s="72"/>
      <c r="L16" s="176"/>
      <c r="M16" s="177"/>
    </row>
    <row r="17" spans="1:13" s="6" customFormat="1" ht="15.75" hidden="1">
      <c r="A17" s="166"/>
      <c r="B17" s="70">
        <v>2009</v>
      </c>
      <c r="C17" s="71"/>
      <c r="D17" s="71"/>
      <c r="E17" s="72"/>
      <c r="F17" s="73"/>
      <c r="G17" s="74"/>
      <c r="H17" s="87"/>
      <c r="I17" s="72"/>
      <c r="J17" s="73"/>
      <c r="K17" s="72"/>
      <c r="L17" s="176"/>
      <c r="M17" s="177"/>
    </row>
    <row r="18" spans="1:13" s="6" customFormat="1" ht="15.75">
      <c r="A18" s="167"/>
      <c r="B18" s="70">
        <v>2010</v>
      </c>
      <c r="C18" s="71"/>
      <c r="D18" s="75">
        <v>20163</v>
      </c>
      <c r="E18" s="72">
        <f t="shared" ref="E16:E18" si="5">+D18/365</f>
        <v>55.241095890410961</v>
      </c>
      <c r="F18" s="73">
        <f t="shared" ref="F17:F18" si="6">D18-H18</f>
        <v>2567.2105651105667</v>
      </c>
      <c r="G18" s="74">
        <f t="shared" ref="G16:G18" si="7">+F18/D18</f>
        <v>0.1273228470520541</v>
      </c>
      <c r="H18" s="87">
        <f t="shared" ref="H17:H18" si="8">J18+L18</f>
        <v>17595.789434889433</v>
      </c>
      <c r="I18" s="72">
        <f t="shared" ref="I17:I18" si="9">+H18/365</f>
        <v>48.207642287368309</v>
      </c>
      <c r="J18" s="73">
        <f>K9*0.85*365*Nodrosinajums!J6/1000</f>
        <v>13826.889434889434</v>
      </c>
      <c r="K18" s="72">
        <f>+J18/365/Nodrosinajums!$J$6*1000</f>
        <v>97.133048365925063</v>
      </c>
      <c r="L18" s="176">
        <f>+L9*0.85</f>
        <v>3768.9</v>
      </c>
      <c r="M18" s="177"/>
    </row>
    <row r="19" spans="1:13" s="6" customFormat="1" ht="20.25" customHeight="1">
      <c r="A19" s="12"/>
      <c r="B19" s="18" t="s">
        <v>102</v>
      </c>
      <c r="C19" s="14"/>
      <c r="D19" s="18"/>
      <c r="E19" s="16"/>
      <c r="F19" s="15"/>
      <c r="G19" s="15"/>
      <c r="H19" s="17"/>
      <c r="I19" s="17"/>
      <c r="J19" s="17"/>
      <c r="K19" s="16"/>
      <c r="L19" s="13"/>
      <c r="M19" s="13"/>
    </row>
    <row r="20" spans="1:13" s="4" customFormat="1" ht="15.75" hidden="1">
      <c r="A20" s="12"/>
      <c r="B20" s="30"/>
      <c r="C20" s="28"/>
      <c r="D20" s="30"/>
      <c r="E20" s="27"/>
      <c r="F20" s="27"/>
      <c r="G20" s="30"/>
      <c r="H20" s="28"/>
      <c r="I20" s="28"/>
      <c r="J20" s="28"/>
      <c r="K20" s="31"/>
      <c r="L20" s="28"/>
      <c r="M20" s="28"/>
    </row>
    <row r="21" spans="1:13" s="6" customFormat="1" ht="30.75" hidden="1" customHeight="1">
      <c r="B21" s="37"/>
    </row>
    <row r="22" spans="1:13" s="7" customFormat="1" ht="15.75" hidden="1">
      <c r="A22" s="168"/>
      <c r="B22" s="168"/>
      <c r="C22" s="168"/>
      <c r="D22" s="169"/>
      <c r="E22" s="170"/>
      <c r="F22" s="170"/>
      <c r="G22" s="170"/>
      <c r="H22" s="171"/>
      <c r="I22" s="171"/>
      <c r="J22" s="171"/>
      <c r="K22" s="171"/>
      <c r="L22" s="171"/>
      <c r="M22" s="172"/>
    </row>
    <row r="23" spans="1:13" s="7" customFormat="1" ht="33" hidden="1" customHeight="1">
      <c r="A23" s="168"/>
      <c r="B23" s="168"/>
      <c r="C23" s="168"/>
      <c r="D23" s="168"/>
      <c r="E23" s="168"/>
      <c r="F23" s="173"/>
      <c r="G23" s="174"/>
      <c r="H23" s="168"/>
      <c r="I23" s="168"/>
      <c r="J23" s="168"/>
      <c r="K23" s="168"/>
      <c r="L23" s="168"/>
      <c r="M23" s="168"/>
    </row>
    <row r="24" spans="1:13" s="7" customFormat="1" ht="33" hidden="1" customHeight="1">
      <c r="A24" s="168"/>
      <c r="B24" s="168"/>
      <c r="C24" s="168"/>
      <c r="D24" s="118"/>
      <c r="E24" s="118"/>
      <c r="F24" s="118"/>
      <c r="G24" s="118"/>
      <c r="H24" s="118"/>
      <c r="I24" s="118"/>
      <c r="J24" s="118"/>
      <c r="K24" s="118"/>
      <c r="L24" s="173"/>
      <c r="M24" s="175"/>
    </row>
    <row r="25" spans="1:13" s="6" customFormat="1" ht="15.75" hidden="1">
      <c r="A25" s="165"/>
      <c r="B25" s="70"/>
      <c r="C25" s="71"/>
      <c r="D25" s="71"/>
      <c r="E25" s="72"/>
      <c r="F25" s="73"/>
      <c r="G25" s="77"/>
      <c r="H25" s="73"/>
      <c r="I25" s="72"/>
      <c r="J25" s="76"/>
      <c r="K25" s="76"/>
      <c r="L25" s="78"/>
      <c r="M25" s="79"/>
    </row>
    <row r="26" spans="1:13" s="6" customFormat="1" ht="15.75" hidden="1">
      <c r="A26" s="166"/>
      <c r="B26" s="70"/>
      <c r="C26" s="71"/>
      <c r="D26" s="71"/>
      <c r="E26" s="72"/>
      <c r="F26" s="73"/>
      <c r="G26" s="77"/>
      <c r="H26" s="73"/>
      <c r="I26" s="72"/>
      <c r="J26" s="76"/>
      <c r="K26" s="76"/>
      <c r="L26" s="78"/>
      <c r="M26" s="79"/>
    </row>
    <row r="27" spans="1:13" s="6" customFormat="1" ht="15.75" hidden="1">
      <c r="A27" s="167"/>
      <c r="B27" s="70"/>
      <c r="C27" s="71"/>
      <c r="D27" s="75"/>
      <c r="E27" s="72"/>
      <c r="F27" s="73"/>
      <c r="G27" s="77"/>
      <c r="H27" s="73"/>
      <c r="I27" s="72"/>
      <c r="J27" s="73"/>
      <c r="K27" s="72"/>
      <c r="L27" s="78"/>
      <c r="M27" s="80"/>
    </row>
    <row r="28" spans="1:13" s="6" customFormat="1" ht="5.25" hidden="1" customHeight="1">
      <c r="A28" s="12"/>
      <c r="B28" s="18"/>
      <c r="C28" s="14"/>
      <c r="D28" s="15"/>
      <c r="E28" s="16"/>
      <c r="F28" s="17"/>
      <c r="G28" s="19"/>
      <c r="H28" s="17"/>
      <c r="I28" s="17"/>
      <c r="J28" s="17"/>
      <c r="K28" s="16"/>
      <c r="L28" s="17"/>
      <c r="M28" s="26"/>
    </row>
    <row r="29" spans="1:13" s="4" customFormat="1" ht="4.5" hidden="1" customHeight="1">
      <c r="A29" s="12"/>
      <c r="B29" s="28"/>
      <c r="C29" s="28"/>
      <c r="D29" s="28"/>
      <c r="E29" s="27"/>
      <c r="F29" s="29"/>
      <c r="G29" s="29"/>
      <c r="H29" s="28"/>
      <c r="I29" s="28"/>
      <c r="J29" s="28"/>
      <c r="K29" s="29"/>
      <c r="L29" s="28"/>
      <c r="M29" s="28"/>
    </row>
    <row r="30" spans="1:13" s="6" customFormat="1" ht="5.25" hidden="1" customHeight="1">
      <c r="B30" s="5"/>
    </row>
    <row r="31" spans="1:13" s="7" customFormat="1" ht="15.75" hidden="1">
      <c r="A31" s="168"/>
      <c r="B31" s="168"/>
      <c r="C31" s="168"/>
      <c r="D31" s="169"/>
      <c r="E31" s="170"/>
      <c r="F31" s="170"/>
      <c r="G31" s="170"/>
      <c r="H31" s="171"/>
      <c r="I31" s="171"/>
      <c r="J31" s="171"/>
      <c r="K31" s="171"/>
      <c r="L31" s="171"/>
      <c r="M31" s="172"/>
    </row>
    <row r="32" spans="1:13" s="7" customFormat="1" ht="33" hidden="1" customHeight="1">
      <c r="A32" s="168"/>
      <c r="B32" s="168"/>
      <c r="C32" s="168"/>
      <c r="D32" s="168"/>
      <c r="E32" s="168"/>
      <c r="F32" s="173"/>
      <c r="G32" s="174"/>
      <c r="H32" s="168"/>
      <c r="I32" s="168"/>
      <c r="J32" s="168"/>
      <c r="K32" s="168"/>
      <c r="L32" s="168"/>
      <c r="M32" s="168"/>
    </row>
    <row r="33" spans="1:14" s="7" customFormat="1" ht="33" hidden="1" customHeight="1">
      <c r="A33" s="168"/>
      <c r="B33" s="168"/>
      <c r="C33" s="168"/>
      <c r="D33" s="118"/>
      <c r="E33" s="118"/>
      <c r="F33" s="118"/>
      <c r="G33" s="118"/>
      <c r="H33" s="118"/>
      <c r="I33" s="118"/>
      <c r="J33" s="118"/>
      <c r="K33" s="118"/>
      <c r="L33" s="173"/>
      <c r="M33" s="174"/>
    </row>
    <row r="34" spans="1:14" s="6" customFormat="1" ht="15.75" hidden="1">
      <c r="A34" s="165"/>
      <c r="B34" s="70"/>
      <c r="C34" s="71"/>
      <c r="D34" s="73"/>
      <c r="E34" s="72"/>
      <c r="F34" s="76"/>
      <c r="G34" s="81"/>
      <c r="H34" s="73"/>
      <c r="I34" s="72"/>
      <c r="J34" s="76"/>
      <c r="K34" s="76"/>
      <c r="L34" s="78"/>
      <c r="M34" s="79"/>
      <c r="N34" s="82"/>
    </row>
    <row r="35" spans="1:14" s="6" customFormat="1" ht="15.75" hidden="1">
      <c r="A35" s="166"/>
      <c r="B35" s="70"/>
      <c r="C35" s="71"/>
      <c r="D35" s="73"/>
      <c r="E35" s="72"/>
      <c r="F35" s="76"/>
      <c r="G35" s="81"/>
      <c r="H35" s="73"/>
      <c r="I35" s="72"/>
      <c r="J35" s="76"/>
      <c r="K35" s="76"/>
      <c r="L35" s="78"/>
      <c r="M35" s="79"/>
      <c r="N35" s="82"/>
    </row>
    <row r="36" spans="1:14" s="6" customFormat="1" ht="15.75" hidden="1">
      <c r="A36" s="167"/>
      <c r="B36" s="70"/>
      <c r="C36" s="71"/>
      <c r="D36" s="73"/>
      <c r="E36" s="72"/>
      <c r="F36" s="76"/>
      <c r="G36" s="81"/>
      <c r="H36" s="73"/>
      <c r="I36" s="72"/>
      <c r="J36" s="73"/>
      <c r="K36" s="72"/>
      <c r="L36" s="78"/>
      <c r="M36" s="79"/>
      <c r="N36" s="82"/>
    </row>
    <row r="37" spans="1:14" s="24" customFormat="1" ht="23.25" hidden="1" customHeight="1">
      <c r="A37" s="20"/>
      <c r="B37" s="163"/>
      <c r="C37" s="164"/>
      <c r="D37" s="164"/>
      <c r="E37" s="164"/>
      <c r="F37" s="164"/>
      <c r="G37" s="164"/>
      <c r="H37" s="164"/>
      <c r="I37" s="164"/>
      <c r="J37" s="164"/>
      <c r="K37" s="164"/>
      <c r="L37" s="164"/>
      <c r="M37" s="164"/>
      <c r="N37" s="23"/>
    </row>
    <row r="38" spans="1:14" s="4" customFormat="1" ht="15.75" hidden="1">
      <c r="A38" s="12"/>
      <c r="B38" s="30"/>
      <c r="C38" s="28"/>
      <c r="D38" s="30"/>
      <c r="E38" s="27"/>
      <c r="F38" s="27"/>
      <c r="G38" s="30"/>
      <c r="H38" s="28"/>
      <c r="I38" s="28"/>
      <c r="J38" s="28"/>
      <c r="K38" s="31"/>
      <c r="L38" s="28"/>
      <c r="M38" s="28"/>
    </row>
    <row r="39" spans="1:14" ht="28.5" customHeight="1">
      <c r="B39" s="37" t="str">
        <f>Nodrosinajums!B10</f>
        <v>Ķūļciems</v>
      </c>
    </row>
    <row r="40" spans="1:14" s="7" customFormat="1" ht="15.75" customHeight="1">
      <c r="A40" s="168" t="s">
        <v>1</v>
      </c>
      <c r="B40" s="168" t="s">
        <v>15</v>
      </c>
      <c r="C40" s="168"/>
      <c r="D40" s="169" t="s">
        <v>10</v>
      </c>
      <c r="E40" s="170"/>
      <c r="F40" s="170"/>
      <c r="G40" s="170"/>
      <c r="H40" s="170"/>
      <c r="I40" s="170"/>
      <c r="J40" s="170"/>
      <c r="K40" s="170"/>
      <c r="L40" s="170"/>
      <c r="M40" s="180"/>
    </row>
    <row r="41" spans="1:14" s="7" customFormat="1" ht="33" customHeight="1">
      <c r="A41" s="168"/>
      <c r="B41" s="168"/>
      <c r="C41" s="168"/>
      <c r="D41" s="168" t="s">
        <v>16</v>
      </c>
      <c r="E41" s="168"/>
      <c r="F41" s="173" t="s">
        <v>22</v>
      </c>
      <c r="G41" s="174"/>
      <c r="H41" s="168" t="s">
        <v>19</v>
      </c>
      <c r="I41" s="168"/>
      <c r="J41" s="168"/>
      <c r="K41" s="168"/>
      <c r="L41" s="168"/>
      <c r="M41" s="168"/>
    </row>
    <row r="42" spans="1:14" s="7" customFormat="1" ht="33" customHeight="1">
      <c r="A42" s="168"/>
      <c r="B42" s="168"/>
      <c r="C42" s="168"/>
      <c r="D42" s="118" t="s">
        <v>17</v>
      </c>
      <c r="E42" s="118" t="s">
        <v>18</v>
      </c>
      <c r="F42" s="118" t="s">
        <v>17</v>
      </c>
      <c r="G42" s="118" t="s">
        <v>7</v>
      </c>
      <c r="H42" s="118" t="s">
        <v>21</v>
      </c>
      <c r="I42" s="118" t="s">
        <v>18</v>
      </c>
      <c r="J42" s="118" t="s">
        <v>20</v>
      </c>
      <c r="K42" s="118" t="s">
        <v>23</v>
      </c>
      <c r="L42" s="173" t="s">
        <v>43</v>
      </c>
      <c r="M42" s="175"/>
    </row>
    <row r="43" spans="1:14" s="6" customFormat="1" ht="15.75" hidden="1">
      <c r="A43" s="181"/>
      <c r="B43" s="70">
        <v>2008</v>
      </c>
      <c r="C43" s="71"/>
      <c r="D43" s="71"/>
      <c r="E43" s="72"/>
      <c r="F43" s="73"/>
      <c r="G43" s="74"/>
      <c r="H43" s="73"/>
      <c r="I43" s="72"/>
      <c r="J43" s="76"/>
      <c r="K43" s="76"/>
      <c r="L43" s="119"/>
      <c r="M43" s="79"/>
    </row>
    <row r="44" spans="1:14" s="6" customFormat="1" ht="15.75">
      <c r="A44" s="182"/>
      <c r="B44" s="70">
        <v>2009</v>
      </c>
      <c r="C44" s="71"/>
      <c r="D44" s="71">
        <v>9518</v>
      </c>
      <c r="E44" s="72">
        <f t="shared" ref="E44:E45" si="10">D44/365</f>
        <v>26.076712328767123</v>
      </c>
      <c r="F44" s="73">
        <f t="shared" ref="F44:F45" si="11">D44-H44</f>
        <v>761</v>
      </c>
      <c r="G44" s="74">
        <f t="shared" ref="G44" si="12">F44/D44</f>
        <v>7.995377180079849E-2</v>
      </c>
      <c r="H44" s="73">
        <v>8757</v>
      </c>
      <c r="I44" s="72">
        <f t="shared" ref="I44:I45" si="13">H44/365</f>
        <v>23.991780821917807</v>
      </c>
      <c r="J44" s="87">
        <v>8442</v>
      </c>
      <c r="K44" s="72">
        <f>J44/365/Nodrosinajums!F10*1000</f>
        <v>138.49561151669263</v>
      </c>
      <c r="L44" s="78">
        <f>+H44-J44</f>
        <v>315</v>
      </c>
      <c r="M44" s="79"/>
    </row>
    <row r="45" spans="1:14" s="6" customFormat="1" ht="15.75">
      <c r="A45" s="183"/>
      <c r="B45" s="70">
        <v>2010</v>
      </c>
      <c r="C45" s="71"/>
      <c r="D45" s="87">
        <v>9301</v>
      </c>
      <c r="E45" s="72">
        <f t="shared" si="10"/>
        <v>25.482191780821918</v>
      </c>
      <c r="F45" s="73">
        <f t="shared" si="11"/>
        <v>743</v>
      </c>
      <c r="G45" s="74">
        <f t="shared" ref="G45" si="14">F45/D45</f>
        <v>7.9883883453392104E-2</v>
      </c>
      <c r="H45" s="73">
        <v>8558</v>
      </c>
      <c r="I45" s="72">
        <f t="shared" si="13"/>
        <v>23.446575342465753</v>
      </c>
      <c r="J45" s="73">
        <v>8251</v>
      </c>
      <c r="K45" s="72">
        <f>J45/365/Nodrosinajums!F10*1000</f>
        <v>135.36215240751372</v>
      </c>
      <c r="L45" s="84">
        <f>+H45-J45</f>
        <v>307</v>
      </c>
      <c r="M45" s="80"/>
    </row>
    <row r="46" spans="1:14" s="207" customFormat="1" ht="6.75" customHeight="1">
      <c r="A46" s="12"/>
      <c r="B46" s="205"/>
      <c r="C46" s="206"/>
      <c r="D46" s="206"/>
      <c r="E46" s="206"/>
      <c r="F46" s="206"/>
      <c r="G46" s="206"/>
      <c r="H46" s="206"/>
      <c r="I46" s="206"/>
      <c r="J46" s="206"/>
      <c r="K46" s="206"/>
      <c r="L46" s="206"/>
      <c r="M46" s="206"/>
    </row>
    <row r="47" spans="1:14" s="24" customFormat="1" ht="3" hidden="1" customHeight="1">
      <c r="A47" s="20"/>
      <c r="B47" s="18"/>
      <c r="C47" s="22"/>
      <c r="D47" s="18"/>
      <c r="E47" s="25"/>
      <c r="F47" s="32"/>
      <c r="G47" s="33"/>
      <c r="H47" s="32"/>
      <c r="I47" s="32"/>
      <c r="J47" s="32"/>
      <c r="K47" s="25"/>
      <c r="L47" s="32"/>
      <c r="M47" s="34"/>
    </row>
    <row r="48" spans="1:14" s="4" customFormat="1" ht="15.75" hidden="1">
      <c r="A48" s="12"/>
      <c r="B48" s="28"/>
      <c r="C48" s="28"/>
      <c r="D48" s="28"/>
      <c r="E48" s="27"/>
      <c r="F48" s="29"/>
      <c r="G48" s="29"/>
      <c r="H48" s="28"/>
      <c r="I48" s="28"/>
      <c r="J48" s="28"/>
      <c r="K48" s="29"/>
      <c r="L48" s="28"/>
      <c r="M48" s="28"/>
    </row>
    <row r="49" spans="1:14" s="6" customFormat="1" ht="5.25" customHeight="1">
      <c r="B49" s="5"/>
    </row>
    <row r="50" spans="1:14" s="7" customFormat="1" ht="15.75">
      <c r="A50" s="168" t="s">
        <v>1</v>
      </c>
      <c r="B50" s="168" t="s">
        <v>15</v>
      </c>
      <c r="C50" s="168"/>
      <c r="D50" s="169" t="s">
        <v>11</v>
      </c>
      <c r="E50" s="170"/>
      <c r="F50" s="170"/>
      <c r="G50" s="170"/>
      <c r="H50" s="171"/>
      <c r="I50" s="171"/>
      <c r="J50" s="171"/>
      <c r="K50" s="171"/>
      <c r="L50" s="171"/>
      <c r="M50" s="172"/>
    </row>
    <row r="51" spans="1:14" s="7" customFormat="1" ht="33" customHeight="1">
      <c r="A51" s="168"/>
      <c r="B51" s="168"/>
      <c r="C51" s="168"/>
      <c r="D51" s="168" t="s">
        <v>25</v>
      </c>
      <c r="E51" s="168"/>
      <c r="F51" s="173" t="s">
        <v>24</v>
      </c>
      <c r="G51" s="174"/>
      <c r="H51" s="168" t="s">
        <v>26</v>
      </c>
      <c r="I51" s="168"/>
      <c r="J51" s="168"/>
      <c r="K51" s="168"/>
      <c r="L51" s="168"/>
      <c r="M51" s="168"/>
    </row>
    <row r="52" spans="1:14" s="7" customFormat="1" ht="33" customHeight="1">
      <c r="A52" s="168"/>
      <c r="B52" s="168"/>
      <c r="C52" s="168"/>
      <c r="D52" s="118" t="s">
        <v>17</v>
      </c>
      <c r="E52" s="118" t="s">
        <v>18</v>
      </c>
      <c r="F52" s="118" t="s">
        <v>17</v>
      </c>
      <c r="G52" s="118" t="s">
        <v>7</v>
      </c>
      <c r="H52" s="118" t="s">
        <v>21</v>
      </c>
      <c r="I52" s="118" t="s">
        <v>18</v>
      </c>
      <c r="J52" s="118" t="s">
        <v>27</v>
      </c>
      <c r="K52" s="118" t="s">
        <v>23</v>
      </c>
      <c r="L52" s="173" t="s">
        <v>42</v>
      </c>
      <c r="M52" s="174"/>
    </row>
    <row r="53" spans="1:14" s="6" customFormat="1" ht="15.75">
      <c r="A53" s="181"/>
      <c r="B53" s="70">
        <v>2008</v>
      </c>
      <c r="C53" s="71"/>
      <c r="D53" s="76" t="s">
        <v>28</v>
      </c>
      <c r="E53" s="76" t="s">
        <v>28</v>
      </c>
      <c r="F53" s="76" t="s">
        <v>28</v>
      </c>
      <c r="G53" s="76" t="s">
        <v>28</v>
      </c>
      <c r="H53" s="87">
        <v>4745</v>
      </c>
      <c r="I53" s="72">
        <f t="shared" ref="I53:I55" si="15">H53/365</f>
        <v>13</v>
      </c>
      <c r="J53" s="87">
        <v>4466</v>
      </c>
      <c r="K53" s="72">
        <f>J53/365/Nodrosinajums!$J$10*1000</f>
        <v>119.95702390545259</v>
      </c>
      <c r="L53" s="78">
        <f>+H53-J53</f>
        <v>279</v>
      </c>
      <c r="M53" s="79"/>
      <c r="N53" s="82"/>
    </row>
    <row r="54" spans="1:14" s="6" customFormat="1" ht="15.75">
      <c r="A54" s="182"/>
      <c r="B54" s="70">
        <v>2009</v>
      </c>
      <c r="C54" s="71"/>
      <c r="D54" s="76" t="s">
        <v>28</v>
      </c>
      <c r="E54" s="76" t="s">
        <v>28</v>
      </c>
      <c r="F54" s="76" t="s">
        <v>28</v>
      </c>
      <c r="G54" s="76" t="s">
        <v>28</v>
      </c>
      <c r="H54" s="87">
        <v>5602</v>
      </c>
      <c r="I54" s="72">
        <f t="shared" si="15"/>
        <v>15.347945205479451</v>
      </c>
      <c r="J54" s="87">
        <v>5272</v>
      </c>
      <c r="K54" s="72">
        <f>J54/365/Nodrosinajums!$J$10*1000</f>
        <v>141.60623153370938</v>
      </c>
      <c r="L54" s="78">
        <f t="shared" ref="L54:L55" si="16">+H54-J54</f>
        <v>330</v>
      </c>
      <c r="M54" s="79"/>
      <c r="N54" s="82"/>
    </row>
    <row r="55" spans="1:14" s="6" customFormat="1" ht="15.75">
      <c r="A55" s="183"/>
      <c r="B55" s="70">
        <v>2010</v>
      </c>
      <c r="C55" s="71"/>
      <c r="D55" s="76" t="s">
        <v>28</v>
      </c>
      <c r="E55" s="76" t="s">
        <v>28</v>
      </c>
      <c r="F55" s="76" t="s">
        <v>28</v>
      </c>
      <c r="G55" s="76" t="s">
        <v>28</v>
      </c>
      <c r="H55" s="87">
        <v>6274</v>
      </c>
      <c r="I55" s="72">
        <f t="shared" si="15"/>
        <v>17.18904109589041</v>
      </c>
      <c r="J55" s="87">
        <v>5898</v>
      </c>
      <c r="K55" s="72">
        <f>J55/365/Nodrosinajums!$J$10*1000</f>
        <v>158.42062852538277</v>
      </c>
      <c r="L55" s="78">
        <f t="shared" si="16"/>
        <v>376</v>
      </c>
      <c r="M55" s="79"/>
      <c r="N55" s="82"/>
    </row>
    <row r="56" spans="1:14" s="207" customFormat="1" ht="16.5" customHeight="1">
      <c r="A56" s="12"/>
      <c r="B56" s="205" t="s">
        <v>76</v>
      </c>
      <c r="C56" s="206"/>
      <c r="D56" s="206"/>
      <c r="E56" s="206"/>
      <c r="F56" s="206"/>
      <c r="G56" s="206"/>
      <c r="H56" s="206"/>
      <c r="I56" s="206"/>
      <c r="J56" s="206"/>
      <c r="K56" s="206"/>
      <c r="L56" s="206"/>
      <c r="M56" s="206"/>
    </row>
    <row r="57" spans="1:14" s="4" customFormat="1" ht="15.75" hidden="1">
      <c r="A57" s="12"/>
      <c r="B57" s="30"/>
      <c r="C57" s="28"/>
      <c r="D57" s="30"/>
      <c r="E57" s="27"/>
      <c r="F57" s="27"/>
      <c r="G57" s="29"/>
      <c r="H57" s="28"/>
      <c r="I57" s="28"/>
      <c r="J57" s="28"/>
      <c r="K57" s="31"/>
      <c r="L57" s="28"/>
      <c r="M57" s="28"/>
    </row>
    <row r="58" spans="1:14" s="4" customFormat="1" ht="18.75" hidden="1">
      <c r="A58" s="12"/>
      <c r="B58" s="38"/>
      <c r="C58" s="28"/>
      <c r="D58" s="30"/>
      <c r="E58" s="27"/>
      <c r="F58" s="27"/>
      <c r="G58" s="30"/>
      <c r="H58" s="28"/>
      <c r="I58" s="28"/>
      <c r="J58" s="28"/>
      <c r="K58" s="31"/>
      <c r="L58" s="28"/>
      <c r="M58" s="28"/>
    </row>
    <row r="59" spans="1:14" s="7" customFormat="1" ht="15.75" hidden="1" customHeight="1">
      <c r="A59" s="168"/>
      <c r="B59" s="168"/>
      <c r="C59" s="168"/>
      <c r="D59" s="169"/>
      <c r="E59" s="170"/>
      <c r="F59" s="170"/>
      <c r="G59" s="170"/>
      <c r="H59" s="170"/>
      <c r="I59" s="170"/>
      <c r="J59" s="170"/>
      <c r="K59" s="170"/>
      <c r="L59" s="170"/>
      <c r="M59" s="180"/>
    </row>
    <row r="60" spans="1:14" s="7" customFormat="1" ht="33" hidden="1" customHeight="1">
      <c r="A60" s="168"/>
      <c r="B60" s="168"/>
      <c r="C60" s="168"/>
      <c r="D60" s="168"/>
      <c r="E60" s="168"/>
      <c r="F60" s="173"/>
      <c r="G60" s="174"/>
      <c r="H60" s="168"/>
      <c r="I60" s="168"/>
      <c r="J60" s="168"/>
      <c r="K60" s="168"/>
      <c r="L60" s="168"/>
      <c r="M60" s="168"/>
    </row>
    <row r="61" spans="1:14" s="7" customFormat="1" ht="33" hidden="1" customHeight="1">
      <c r="A61" s="168"/>
      <c r="B61" s="168"/>
      <c r="C61" s="168"/>
      <c r="D61" s="118"/>
      <c r="E61" s="118"/>
      <c r="F61" s="118"/>
      <c r="G61" s="118"/>
      <c r="H61" s="118"/>
      <c r="I61" s="118"/>
      <c r="J61" s="118"/>
      <c r="K61" s="118"/>
      <c r="L61" s="173"/>
      <c r="M61" s="175"/>
    </row>
    <row r="62" spans="1:14" s="6" customFormat="1" ht="15.75" hidden="1">
      <c r="A62" s="181"/>
      <c r="B62" s="70"/>
      <c r="C62" s="71"/>
      <c r="D62" s="71"/>
      <c r="E62" s="72"/>
      <c r="F62" s="76"/>
      <c r="G62" s="88"/>
      <c r="H62" s="76"/>
      <c r="I62" s="76"/>
      <c r="J62" s="86"/>
      <c r="K62" s="72"/>
      <c r="L62" s="78"/>
      <c r="M62" s="79"/>
    </row>
    <row r="63" spans="1:14" s="6" customFormat="1" ht="15.75" hidden="1">
      <c r="A63" s="182"/>
      <c r="B63" s="70"/>
      <c r="C63" s="71"/>
      <c r="D63" s="71"/>
      <c r="E63" s="72"/>
      <c r="F63" s="76"/>
      <c r="G63" s="77"/>
      <c r="H63" s="76"/>
      <c r="I63" s="72"/>
      <c r="J63" s="73"/>
      <c r="K63" s="72"/>
      <c r="L63" s="84"/>
      <c r="M63" s="79"/>
    </row>
    <row r="64" spans="1:14" s="6" customFormat="1" ht="15.75" hidden="1">
      <c r="A64" s="183"/>
      <c r="B64" s="70"/>
      <c r="C64" s="71"/>
      <c r="D64" s="75"/>
      <c r="E64" s="72"/>
      <c r="F64" s="76"/>
      <c r="G64" s="77"/>
      <c r="H64" s="76"/>
      <c r="I64" s="72"/>
      <c r="J64" s="73"/>
      <c r="K64" s="72"/>
      <c r="L64" s="84"/>
      <c r="M64" s="80"/>
    </row>
    <row r="65" spans="1:14" s="6" customFormat="1" ht="15.75" hidden="1">
      <c r="A65" s="12"/>
      <c r="B65" s="18"/>
      <c r="C65" s="14"/>
      <c r="D65" s="15"/>
      <c r="E65" s="16"/>
      <c r="F65" s="17"/>
      <c r="G65" s="19"/>
      <c r="H65" s="17"/>
      <c r="I65" s="17"/>
      <c r="J65" s="17"/>
      <c r="K65" s="16"/>
      <c r="L65" s="17"/>
      <c r="M65" s="26"/>
    </row>
    <row r="66" spans="1:14" s="24" customFormat="1" ht="15.75" hidden="1">
      <c r="A66" s="20"/>
      <c r="B66" s="18"/>
      <c r="C66" s="22"/>
      <c r="D66" s="18"/>
      <c r="E66" s="25"/>
      <c r="F66" s="32"/>
      <c r="G66" s="33"/>
      <c r="H66" s="32"/>
      <c r="I66" s="32"/>
      <c r="J66" s="32"/>
      <c r="K66" s="25"/>
      <c r="L66" s="32"/>
      <c r="M66" s="34"/>
    </row>
    <row r="67" spans="1:14" s="4" customFormat="1" ht="15.75" hidden="1">
      <c r="A67" s="12"/>
      <c r="B67" s="27"/>
      <c r="C67" s="28"/>
      <c r="D67" s="28"/>
      <c r="E67" s="27"/>
      <c r="F67" s="27"/>
      <c r="G67" s="29"/>
      <c r="H67" s="28"/>
      <c r="I67" s="28"/>
      <c r="J67" s="28"/>
      <c r="K67" s="29"/>
      <c r="L67" s="28"/>
      <c r="M67" s="28"/>
    </row>
    <row r="68" spans="1:14" s="6" customFormat="1" ht="12" hidden="1" customHeight="1">
      <c r="B68" s="5"/>
    </row>
    <row r="69" spans="1:14" s="7" customFormat="1" ht="15.75" hidden="1">
      <c r="A69" s="168"/>
      <c r="B69" s="168"/>
      <c r="C69" s="168"/>
      <c r="D69" s="169"/>
      <c r="E69" s="170"/>
      <c r="F69" s="170"/>
      <c r="G69" s="170"/>
      <c r="H69" s="171"/>
      <c r="I69" s="171"/>
      <c r="J69" s="171"/>
      <c r="K69" s="171"/>
      <c r="L69" s="171"/>
      <c r="M69" s="172"/>
    </row>
    <row r="70" spans="1:14" s="7" customFormat="1" ht="33" hidden="1" customHeight="1">
      <c r="A70" s="168"/>
      <c r="B70" s="168"/>
      <c r="C70" s="168"/>
      <c r="D70" s="168"/>
      <c r="E70" s="168"/>
      <c r="F70" s="173"/>
      <c r="G70" s="174"/>
      <c r="H70" s="168"/>
      <c r="I70" s="168"/>
      <c r="J70" s="168"/>
      <c r="K70" s="168"/>
      <c r="L70" s="168"/>
      <c r="M70" s="168"/>
    </row>
    <row r="71" spans="1:14" s="7" customFormat="1" ht="33" hidden="1" customHeight="1">
      <c r="A71" s="168"/>
      <c r="B71" s="168"/>
      <c r="C71" s="168"/>
      <c r="D71" s="118"/>
      <c r="E71" s="118"/>
      <c r="F71" s="118"/>
      <c r="G71" s="118"/>
      <c r="H71" s="118"/>
      <c r="I71" s="118"/>
      <c r="J71" s="118"/>
      <c r="K71" s="118"/>
      <c r="L71" s="173"/>
      <c r="M71" s="174"/>
    </row>
    <row r="72" spans="1:14" s="6" customFormat="1" ht="15.75" hidden="1">
      <c r="A72" s="181"/>
      <c r="B72" s="70"/>
      <c r="C72" s="71"/>
      <c r="D72" s="76"/>
      <c r="E72" s="83"/>
      <c r="F72" s="76"/>
      <c r="G72" s="85"/>
      <c r="H72" s="76"/>
      <c r="I72" s="72"/>
      <c r="J72" s="87"/>
      <c r="K72" s="72"/>
      <c r="L72" s="78"/>
      <c r="M72" s="79"/>
      <c r="N72" s="82"/>
    </row>
    <row r="73" spans="1:14" s="6" customFormat="1" ht="15.75" hidden="1">
      <c r="A73" s="182"/>
      <c r="B73" s="70"/>
      <c r="C73" s="71"/>
      <c r="D73" s="76"/>
      <c r="E73" s="83"/>
      <c r="F73" s="76"/>
      <c r="G73" s="85"/>
      <c r="H73" s="76"/>
      <c r="I73" s="72"/>
      <c r="J73" s="73"/>
      <c r="K73" s="72"/>
      <c r="L73" s="84"/>
      <c r="M73" s="79"/>
      <c r="N73" s="82"/>
    </row>
    <row r="74" spans="1:14" s="6" customFormat="1" ht="15.75" hidden="1">
      <c r="A74" s="183"/>
      <c r="B74" s="70"/>
      <c r="C74" s="71"/>
      <c r="D74" s="76"/>
      <c r="E74" s="83"/>
      <c r="F74" s="76"/>
      <c r="G74" s="85"/>
      <c r="H74" s="76"/>
      <c r="I74" s="72"/>
      <c r="J74" s="73"/>
      <c r="K74" s="72"/>
      <c r="L74" s="84"/>
      <c r="M74" s="79"/>
      <c r="N74" s="82"/>
    </row>
    <row r="75" spans="1:14" s="24" customFormat="1" ht="18" hidden="1" customHeight="1">
      <c r="A75" s="20"/>
      <c r="B75" s="21"/>
      <c r="C75" s="22"/>
      <c r="D75" s="184"/>
      <c r="E75" s="185"/>
      <c r="F75" s="185"/>
      <c r="G75" s="185"/>
      <c r="H75" s="185"/>
      <c r="I75" s="185"/>
      <c r="J75" s="185"/>
      <c r="K75" s="185"/>
      <c r="L75" s="185"/>
      <c r="M75" s="185"/>
      <c r="N75" s="23"/>
    </row>
    <row r="76" spans="1:14" s="4" customFormat="1" ht="15.75" hidden="1">
      <c r="A76" s="12"/>
      <c r="B76" s="18"/>
      <c r="C76" s="28"/>
      <c r="D76" s="30"/>
      <c r="E76" s="27"/>
      <c r="F76" s="27"/>
      <c r="G76" s="29"/>
      <c r="H76" s="28"/>
      <c r="I76" s="28"/>
      <c r="J76" s="28"/>
      <c r="K76" s="31"/>
      <c r="L76" s="28"/>
      <c r="M76" s="28"/>
    </row>
    <row r="77" spans="1:14" s="4" customFormat="1" ht="15.75" hidden="1">
      <c r="A77" s="12"/>
      <c r="B77" s="30"/>
      <c r="C77" s="28"/>
      <c r="D77" s="30"/>
      <c r="E77" s="27"/>
      <c r="F77" s="27"/>
      <c r="G77" s="29"/>
      <c r="H77" s="28"/>
      <c r="I77" s="28"/>
      <c r="J77" s="28"/>
      <c r="K77" s="31"/>
      <c r="L77" s="28"/>
      <c r="M77" s="28"/>
    </row>
  </sheetData>
  <mergeCells count="84">
    <mergeCell ref="A72:A74"/>
    <mergeCell ref="D75:M75"/>
    <mergeCell ref="A62:A64"/>
    <mergeCell ref="A69:A71"/>
    <mergeCell ref="B69:B71"/>
    <mergeCell ref="C69:C71"/>
    <mergeCell ref="D69:M69"/>
    <mergeCell ref="L71:M71"/>
    <mergeCell ref="A59:A61"/>
    <mergeCell ref="B59:B61"/>
    <mergeCell ref="C59:C61"/>
    <mergeCell ref="D59:M59"/>
    <mergeCell ref="D60:E60"/>
    <mergeCell ref="F60:G60"/>
    <mergeCell ref="H60:M60"/>
    <mergeCell ref="L61:M61"/>
    <mergeCell ref="L7:M7"/>
    <mergeCell ref="A16:A18"/>
    <mergeCell ref="A22:A24"/>
    <mergeCell ref="B22:B24"/>
    <mergeCell ref="C22:C24"/>
    <mergeCell ref="D22:M22"/>
    <mergeCell ref="D23:E23"/>
    <mergeCell ref="H70:M70"/>
    <mergeCell ref="A4:A6"/>
    <mergeCell ref="A7:A9"/>
    <mergeCell ref="A13:A15"/>
    <mergeCell ref="B13:B15"/>
    <mergeCell ref="C13:C15"/>
    <mergeCell ref="B4:B6"/>
    <mergeCell ref="C4:C6"/>
    <mergeCell ref="D4:M4"/>
    <mergeCell ref="D13:M13"/>
    <mergeCell ref="D14:E14"/>
    <mergeCell ref="F14:G14"/>
    <mergeCell ref="H14:M14"/>
    <mergeCell ref="D5:E5"/>
    <mergeCell ref="F5:G5"/>
    <mergeCell ref="H5:M5"/>
    <mergeCell ref="L24:M24"/>
    <mergeCell ref="D70:E70"/>
    <mergeCell ref="F70:G70"/>
    <mergeCell ref="L6:M6"/>
    <mergeCell ref="F23:G23"/>
    <mergeCell ref="H23:M23"/>
    <mergeCell ref="L16:M16"/>
    <mergeCell ref="L17:M17"/>
    <mergeCell ref="L18:M18"/>
    <mergeCell ref="L15:M15"/>
    <mergeCell ref="F11:M11"/>
    <mergeCell ref="L8:M8"/>
    <mergeCell ref="L9:M9"/>
    <mergeCell ref="B10:M10"/>
    <mergeCell ref="B46:M46"/>
    <mergeCell ref="B56:M56"/>
    <mergeCell ref="D31:M31"/>
    <mergeCell ref="D32:E32"/>
    <mergeCell ref="F32:G32"/>
    <mergeCell ref="H32:M32"/>
    <mergeCell ref="L33:M33"/>
    <mergeCell ref="A25:A27"/>
    <mergeCell ref="A34:A36"/>
    <mergeCell ref="A31:A33"/>
    <mergeCell ref="B31:B33"/>
    <mergeCell ref="C31:C33"/>
    <mergeCell ref="A53:A55"/>
    <mergeCell ref="A40:A42"/>
    <mergeCell ref="B40:B42"/>
    <mergeCell ref="C40:C42"/>
    <mergeCell ref="D40:M40"/>
    <mergeCell ref="D41:E41"/>
    <mergeCell ref="F41:G41"/>
    <mergeCell ref="H41:M41"/>
    <mergeCell ref="L42:M42"/>
    <mergeCell ref="A43:A45"/>
    <mergeCell ref="B37:M37"/>
    <mergeCell ref="A50:A52"/>
    <mergeCell ref="B50:B52"/>
    <mergeCell ref="C50:C52"/>
    <mergeCell ref="D50:M50"/>
    <mergeCell ref="D51:E51"/>
    <mergeCell ref="F51:G51"/>
    <mergeCell ref="H51:M51"/>
    <mergeCell ref="L52:M52"/>
  </mergeCells>
  <printOptions horizontalCentered="1"/>
  <pageMargins left="0.51181102362204722" right="0.51181102362204722" top="1.1417322834645669" bottom="0.74803149606299213" header="0.31496062992125984" footer="0.31496062992125984"/>
  <pageSetup paperSize="9" orientation="landscape" r:id="rId1"/>
  <rowBreaks count="3" manualBreakCount="3">
    <brk id="20" max="16383" man="1"/>
    <brk id="38" max="16383" man="1"/>
    <brk id="57" max="16383" man="1"/>
  </rowBreaks>
</worksheet>
</file>

<file path=xl/worksheets/sheet4.xml><?xml version="1.0" encoding="utf-8"?>
<worksheet xmlns="http://schemas.openxmlformats.org/spreadsheetml/2006/main" xmlns:r="http://schemas.openxmlformats.org/officeDocument/2006/relationships">
  <dimension ref="A1:H9"/>
  <sheetViews>
    <sheetView workbookViewId="0">
      <selection activeCell="D11" sqref="D11"/>
    </sheetView>
  </sheetViews>
  <sheetFormatPr defaultRowHeight="15.75"/>
  <cols>
    <col min="1" max="1" width="6.42578125" style="6" customWidth="1"/>
    <col min="2" max="2" width="13.28515625" style="6" customWidth="1"/>
    <col min="3" max="5" width="17.85546875" style="6" customWidth="1"/>
    <col min="6" max="8" width="20.42578125" style="6" customWidth="1"/>
    <col min="9" max="16384" width="9.140625" style="6"/>
  </cols>
  <sheetData>
    <row r="1" spans="1:8" s="8" customFormat="1" ht="18.75">
      <c r="A1" s="138" t="s">
        <v>56</v>
      </c>
      <c r="B1" s="138"/>
      <c r="C1" s="138"/>
      <c r="D1" s="138"/>
      <c r="E1" s="138"/>
    </row>
    <row r="2" spans="1:8" s="8" customFormat="1" ht="18.75">
      <c r="A2" s="9" t="str">
        <f>Nodrosinajums!A2</f>
        <v>Talsu novads</v>
      </c>
      <c r="B2" s="39"/>
      <c r="C2" s="39"/>
      <c r="D2" s="39"/>
      <c r="E2" s="39"/>
    </row>
    <row r="3" spans="1:8" s="89" customFormat="1" ht="30" customHeight="1">
      <c r="A3" s="186" t="s">
        <v>0</v>
      </c>
      <c r="B3" s="186" t="s">
        <v>1</v>
      </c>
      <c r="C3" s="186" t="s">
        <v>49</v>
      </c>
      <c r="D3" s="186"/>
      <c r="E3" s="186"/>
      <c r="F3" s="186" t="s">
        <v>57</v>
      </c>
      <c r="G3" s="186"/>
      <c r="H3" s="186"/>
    </row>
    <row r="4" spans="1:8" s="90" customFormat="1" ht="21.75" customHeight="1">
      <c r="A4" s="188"/>
      <c r="B4" s="189"/>
      <c r="C4" s="186" t="s">
        <v>50</v>
      </c>
      <c r="D4" s="186" t="s">
        <v>51</v>
      </c>
      <c r="E4" s="186" t="s">
        <v>52</v>
      </c>
      <c r="F4" s="186" t="s">
        <v>53</v>
      </c>
      <c r="G4" s="186" t="s">
        <v>54</v>
      </c>
      <c r="H4" s="186" t="s">
        <v>55</v>
      </c>
    </row>
    <row r="5" spans="1:8" s="90" customFormat="1" ht="6" customHeight="1">
      <c r="A5" s="189"/>
      <c r="B5" s="189"/>
      <c r="C5" s="187"/>
      <c r="D5" s="187"/>
      <c r="E5" s="187"/>
      <c r="F5" s="187"/>
      <c r="G5" s="187"/>
      <c r="H5" s="187"/>
    </row>
    <row r="6" spans="1:8" s="90" customFormat="1" ht="51" customHeight="1">
      <c r="A6" s="92">
        <v>1</v>
      </c>
      <c r="B6" s="121" t="str">
        <f>+Nodrosinajums!B6</f>
        <v>Vandzene</v>
      </c>
      <c r="C6" s="92" t="s">
        <v>28</v>
      </c>
      <c r="D6" s="92" t="s">
        <v>28</v>
      </c>
      <c r="E6" s="92" t="s">
        <v>28</v>
      </c>
      <c r="F6" s="121" t="s">
        <v>77</v>
      </c>
      <c r="G6" s="121" t="s">
        <v>100</v>
      </c>
      <c r="H6" s="121" t="str">
        <f>+F6</f>
        <v>Atbilst normat.prasībām</v>
      </c>
    </row>
    <row r="7" spans="1:8" s="90" customFormat="1" ht="36" customHeight="1">
      <c r="A7" s="92">
        <v>2</v>
      </c>
      <c r="B7" s="121" t="str">
        <f>+Nodrosinajums!B8</f>
        <v>Zvirgzdi</v>
      </c>
      <c r="C7" s="195" t="str">
        <f>+Infrastrukt!C7</f>
        <v>Zvirgzdu ciemā veikti būtiski uzlabojumi ūdenssaimniecības infrastruktūrā ES KF līdzfinansētā projekta "Ūdenssaimniecības pakalpojumu attīstība Talsos" ietvaros.</v>
      </c>
      <c r="D7" s="208"/>
      <c r="E7" s="208"/>
      <c r="F7" s="208"/>
      <c r="G7" s="208"/>
      <c r="H7" s="209"/>
    </row>
    <row r="8" spans="1:8" s="8" customFormat="1" ht="56.25" customHeight="1">
      <c r="A8" s="48">
        <v>3</v>
      </c>
      <c r="B8" s="122" t="str">
        <f>+Nodrosinajums!B10</f>
        <v>Ķūļciems</v>
      </c>
      <c r="C8" s="41" t="s">
        <v>80</v>
      </c>
      <c r="D8" s="122" t="s">
        <v>81</v>
      </c>
      <c r="E8" s="122" t="s">
        <v>82</v>
      </c>
      <c r="F8" s="122" t="s">
        <v>77</v>
      </c>
      <c r="G8" s="122" t="s">
        <v>78</v>
      </c>
      <c r="H8" s="41" t="s">
        <v>79</v>
      </c>
    </row>
    <row r="9" spans="1:8" ht="39" customHeight="1">
      <c r="A9" s="210"/>
      <c r="B9" s="210"/>
      <c r="C9" s="210"/>
      <c r="D9" s="210"/>
      <c r="E9" s="210"/>
      <c r="F9" s="210"/>
      <c r="G9" s="210"/>
      <c r="H9" s="210"/>
    </row>
  </sheetData>
  <mergeCells count="13">
    <mergeCell ref="A1:E1"/>
    <mergeCell ref="A3:A5"/>
    <mergeCell ref="B3:B5"/>
    <mergeCell ref="C3:E3"/>
    <mergeCell ref="C4:C5"/>
    <mergeCell ref="D4:D5"/>
    <mergeCell ref="E4:E5"/>
    <mergeCell ref="A9:H9"/>
    <mergeCell ref="F3:H3"/>
    <mergeCell ref="F4:F5"/>
    <mergeCell ref="G4:G5"/>
    <mergeCell ref="H4:H5"/>
    <mergeCell ref="C7:H7"/>
  </mergeCells>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I8"/>
  <sheetViews>
    <sheetView topLeftCell="B5" workbookViewId="0">
      <selection activeCell="I6" sqref="I6"/>
    </sheetView>
  </sheetViews>
  <sheetFormatPr defaultRowHeight="15.75" outlineLevelRow="1"/>
  <cols>
    <col min="1" max="1" width="6.42578125" style="40" customWidth="1"/>
    <col min="2" max="2" width="13.28515625" style="40" customWidth="1"/>
    <col min="3" max="7" width="14.140625" style="40" customWidth="1"/>
    <col min="8" max="8" width="16.140625" style="40" customWidth="1"/>
    <col min="9" max="9" width="31" style="47" customWidth="1"/>
    <col min="10" max="16384" width="9.140625" style="40"/>
  </cols>
  <sheetData>
    <row r="1" spans="1:9" s="8" customFormat="1" ht="18.75">
      <c r="A1" s="138" t="s">
        <v>58</v>
      </c>
      <c r="B1" s="138"/>
      <c r="C1" s="138"/>
      <c r="D1" s="138"/>
      <c r="E1" s="138"/>
      <c r="I1" s="46"/>
    </row>
    <row r="2" spans="1:9" s="8" customFormat="1" ht="18.75">
      <c r="A2" s="9" t="str">
        <f>+Kvalitate!A2</f>
        <v>Talsu novads</v>
      </c>
      <c r="B2" s="39"/>
      <c r="C2" s="39"/>
      <c r="D2" s="39"/>
      <c r="E2" s="39"/>
      <c r="I2" s="46"/>
    </row>
    <row r="3" spans="1:9" s="7" customFormat="1" ht="30" customHeight="1">
      <c r="A3" s="168" t="s">
        <v>0</v>
      </c>
      <c r="B3" s="168" t="s">
        <v>1</v>
      </c>
      <c r="C3" s="168" t="s">
        <v>59</v>
      </c>
      <c r="D3" s="168"/>
      <c r="E3" s="168"/>
      <c r="F3" s="168" t="s">
        <v>60</v>
      </c>
      <c r="G3" s="168"/>
      <c r="H3" s="168"/>
      <c r="I3" s="191" t="s">
        <v>65</v>
      </c>
    </row>
    <row r="4" spans="1:9" s="8" customFormat="1" ht="21.75" customHeight="1">
      <c r="A4" s="193"/>
      <c r="B4" s="194"/>
      <c r="C4" s="168" t="s">
        <v>61</v>
      </c>
      <c r="D4" s="168" t="s">
        <v>51</v>
      </c>
      <c r="E4" s="168" t="s">
        <v>62</v>
      </c>
      <c r="F4" s="168" t="s">
        <v>63</v>
      </c>
      <c r="G4" s="168" t="s">
        <v>62</v>
      </c>
      <c r="H4" s="168" t="s">
        <v>64</v>
      </c>
      <c r="I4" s="192"/>
    </row>
    <row r="5" spans="1:9" s="8" customFormat="1" ht="6" customHeight="1">
      <c r="A5" s="194"/>
      <c r="B5" s="194"/>
      <c r="C5" s="190"/>
      <c r="D5" s="190"/>
      <c r="E5" s="190"/>
      <c r="F5" s="190"/>
      <c r="G5" s="190"/>
      <c r="H5" s="190"/>
      <c r="I5" s="192"/>
    </row>
    <row r="6" spans="1:9" s="8" customFormat="1" ht="48.75" customHeight="1">
      <c r="A6" s="35">
        <v>1</v>
      </c>
      <c r="B6" s="36" t="str">
        <f>+Kvalitate!B6</f>
        <v>Vandzene</v>
      </c>
      <c r="C6" s="41" t="s">
        <v>101</v>
      </c>
      <c r="D6" s="48" t="s">
        <v>28</v>
      </c>
      <c r="E6" s="41" t="s">
        <v>104</v>
      </c>
      <c r="F6" s="41" t="s">
        <v>106</v>
      </c>
      <c r="G6" s="41" t="s">
        <v>105</v>
      </c>
      <c r="H6" s="41" t="s">
        <v>107</v>
      </c>
      <c r="I6" s="211" t="s">
        <v>28</v>
      </c>
    </row>
    <row r="7" spans="1:9" s="8" customFormat="1" ht="164.25" customHeight="1">
      <c r="A7" s="48">
        <v>2</v>
      </c>
      <c r="B7" s="49" t="str">
        <f>+Kvalitate!B7</f>
        <v>Zvirgzdi</v>
      </c>
      <c r="C7" s="195" t="s">
        <v>96</v>
      </c>
      <c r="D7" s="196"/>
      <c r="E7" s="196"/>
      <c r="F7" s="196"/>
      <c r="G7" s="196"/>
      <c r="H7" s="197"/>
      <c r="I7" s="41" t="s">
        <v>95</v>
      </c>
    </row>
    <row r="8" spans="1:9" s="8" customFormat="1" ht="143.25" customHeight="1" outlineLevel="1">
      <c r="A8" s="48">
        <v>3</v>
      </c>
      <c r="B8" s="49" t="str">
        <f>+Kvalitate!B8</f>
        <v>Ķūļciems</v>
      </c>
      <c r="C8" s="41" t="s">
        <v>87</v>
      </c>
      <c r="D8" s="41" t="s">
        <v>88</v>
      </c>
      <c r="E8" s="41" t="s">
        <v>86</v>
      </c>
      <c r="F8" s="41" t="s">
        <v>83</v>
      </c>
      <c r="G8" s="123" t="s">
        <v>84</v>
      </c>
      <c r="H8" s="123" t="s">
        <v>85</v>
      </c>
      <c r="I8" s="42" t="s">
        <v>89</v>
      </c>
    </row>
  </sheetData>
  <mergeCells count="13">
    <mergeCell ref="C7:H7"/>
    <mergeCell ref="H4:H5"/>
    <mergeCell ref="I3:I5"/>
    <mergeCell ref="A1:E1"/>
    <mergeCell ref="A3:A5"/>
    <mergeCell ref="B3:B5"/>
    <mergeCell ref="C3:E3"/>
    <mergeCell ref="F3:H3"/>
    <mergeCell ref="C4:C5"/>
    <mergeCell ref="D4:D5"/>
    <mergeCell ref="E4:E5"/>
    <mergeCell ref="F4:F5"/>
    <mergeCell ref="G4:G5"/>
  </mergeCells>
  <printOptions horizontalCentered="1"/>
  <pageMargins left="0.11811023622047245" right="0.11811023622047245"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dimension ref="A2:C7"/>
  <sheetViews>
    <sheetView workbookViewId="0">
      <selection activeCell="C7" sqref="C7"/>
    </sheetView>
  </sheetViews>
  <sheetFormatPr defaultRowHeight="15"/>
  <cols>
    <col min="2" max="2" width="17.140625" customWidth="1"/>
    <col min="3" max="3" width="45" style="96" customWidth="1"/>
  </cols>
  <sheetData>
    <row r="2" spans="1:3">
      <c r="A2" s="124" t="s">
        <v>0</v>
      </c>
      <c r="B2" s="124" t="s">
        <v>1</v>
      </c>
      <c r="C2" s="124" t="s">
        <v>66</v>
      </c>
    </row>
    <row r="3" spans="1:3">
      <c r="A3" s="125"/>
      <c r="B3" s="126"/>
      <c r="C3" s="126"/>
    </row>
    <row r="4" spans="1:3">
      <c r="A4" s="126"/>
      <c r="B4" s="139"/>
      <c r="C4" s="139"/>
    </row>
    <row r="5" spans="1:3" s="99" customFormat="1" ht="60" customHeight="1">
      <c r="A5" s="91">
        <v>1</v>
      </c>
      <c r="B5" s="97" t="str">
        <f>+Nodrosinajums!B6</f>
        <v>Vandzene</v>
      </c>
      <c r="C5" s="98" t="s">
        <v>103</v>
      </c>
    </row>
    <row r="6" spans="1:3" s="99" customFormat="1" ht="57" customHeight="1">
      <c r="A6" s="91">
        <v>2</v>
      </c>
      <c r="B6" s="97" t="str">
        <f>+Nodrosinajums!B8</f>
        <v>Zvirgzdi</v>
      </c>
      <c r="C6" s="98" t="s">
        <v>108</v>
      </c>
    </row>
    <row r="7" spans="1:3" s="99" customFormat="1" ht="56.25" customHeight="1">
      <c r="A7" s="91">
        <v>3</v>
      </c>
      <c r="B7" s="97" t="str">
        <f>+Nodrosinajums!B10</f>
        <v>Ķūļciems</v>
      </c>
      <c r="C7" s="98" t="s">
        <v>109</v>
      </c>
    </row>
  </sheetData>
  <mergeCells count="3">
    <mergeCell ref="A2:A4"/>
    <mergeCell ref="B2:B4"/>
    <mergeCell ref="C2: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Nodrosinajums</vt:lpstr>
      <vt:lpstr>Pakalpoj-sn</vt:lpstr>
      <vt:lpstr>U-K-apjomi</vt:lpstr>
      <vt:lpstr>Kvalitate</vt:lpstr>
      <vt:lpstr>Infrastrukt</vt:lpstr>
      <vt:lpstr>Kontaktpersonas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2012-02-08T09:25:07Z</cp:lastPrinted>
  <dcterms:created xsi:type="dcterms:W3CDTF">2011-12-13T13:06:12Z</dcterms:created>
  <dcterms:modified xsi:type="dcterms:W3CDTF">2012-02-08T09:34:14Z</dcterms:modified>
</cp:coreProperties>
</file>